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992" firstSheet="5" activeTab="11"/>
  </bookViews>
  <sheets>
    <sheet name="Pvt.Sez Exports " sheetId="1" r:id="rId1"/>
    <sheet name="Pvt.Sez Employment" sheetId="2" r:id="rId2"/>
    <sheet name="Pvt.Sez Investment" sheetId="3" r:id="rId3"/>
    <sheet name="Vsez Exports" sheetId="4" r:id="rId4"/>
    <sheet name="Vsez Employment" sheetId="5" r:id="rId5"/>
    <sheet name="Vsez Investment" sheetId="6" r:id="rId6"/>
    <sheet name="Sectorwise VSEZ" sheetId="7" r:id="rId7"/>
    <sheet name="Sectorwise Pvt. Sez" sheetId="8" r:id="rId8"/>
    <sheet name="ANEX V for private SEZ" sheetId="9" r:id="rId9"/>
    <sheet name="ANEX VI for private SEZ" sheetId="10" r:id="rId10"/>
    <sheet name="combined sectorwise export" sheetId="11" r:id="rId11"/>
    <sheet name="combined sectorwise InvEMP" sheetId="12" r:id="rId12"/>
    <sheet name="Sheet1" sheetId="13" r:id="rId13"/>
    <sheet name="Sheet2" sheetId="14" r:id="rId14"/>
    <sheet name="Sheet3" sheetId="15" r:id="rId15"/>
    <sheet name="Sheet4" sheetId="16" r:id="rId16"/>
  </sheets>
  <definedNames>
    <definedName name="_xlnm._FilterDatabase" localSheetId="0" hidden="1">'Pvt.Sez Exports '!$J$1:$J$33</definedName>
    <definedName name="_xlnm._FilterDatabase" localSheetId="14" hidden="1">'Sheet3'!$J$1:$J$25</definedName>
    <definedName name="_xlnm.Print_Area" localSheetId="9">'ANEX VI for private SEZ'!$A$1:$H$22</definedName>
    <definedName name="_xlnm.Print_Area" localSheetId="0">'Pvt.Sez Exports '!$A$1:$P$34</definedName>
    <definedName name="_xlnm.Print_Area" localSheetId="2">'Pvt.Sez Investment'!$A$1:$R$35</definedName>
    <definedName name="_xlnm.Print_Area" localSheetId="7">'Sectorwise Pvt. Sez'!$A$1:$W$26</definedName>
    <definedName name="_xlnm.Print_Area" localSheetId="5">'Vsez Investment'!$A$2:$H$11</definedName>
  </definedNames>
  <calcPr fullCalcOnLoad="1"/>
</workbook>
</file>

<file path=xl/comments1.xml><?xml version="1.0" encoding="utf-8"?>
<comments xmlns="http://schemas.openxmlformats.org/spreadsheetml/2006/main">
  <authors>
    <author>NEELIMA</author>
  </authors>
  <commentList>
    <comment ref="N15" authorId="0">
      <text>
        <r>
          <rPr>
            <b/>
            <sz val="9"/>
            <rFont val="Tahoma"/>
            <family val="2"/>
          </rPr>
          <t>NEELIMA:</t>
        </r>
        <r>
          <rPr>
            <sz val="9"/>
            <rFont val="Tahoma"/>
            <family val="2"/>
          </rPr>
          <t xml:space="preserve">
figure not tallied</t>
        </r>
      </text>
    </comment>
  </commentList>
</comments>
</file>

<file path=xl/comments2.xml><?xml version="1.0" encoding="utf-8"?>
<comments xmlns="http://schemas.openxmlformats.org/spreadsheetml/2006/main">
  <authors>
    <author>NEELIMA</author>
  </authors>
  <commentList>
    <comment ref="M26" authorId="0">
      <text>
        <r>
          <rPr>
            <b/>
            <sz val="9"/>
            <rFont val="Tahoma"/>
            <family val="2"/>
          </rPr>
          <t>NEELIMA:</t>
        </r>
        <r>
          <rPr>
            <sz val="9"/>
            <rFont val="Tahoma"/>
            <family val="2"/>
          </rPr>
          <t xml:space="preserve">
details are not tallied with earlier qpr, hence old report ha been taken</t>
        </r>
      </text>
    </comment>
    <comment ref="M27" authorId="0">
      <text>
        <r>
          <rPr>
            <b/>
            <sz val="9"/>
            <rFont val="Tahoma"/>
            <family val="2"/>
          </rPr>
          <t>NEELIMA:</t>
        </r>
        <r>
          <rPr>
            <sz val="9"/>
            <rFont val="Tahoma"/>
            <family val="2"/>
          </rPr>
          <t xml:space="preserve">
variotions in employment upto Sept  </t>
        </r>
      </text>
    </comment>
    <comment ref="M13" authorId="0">
      <text>
        <r>
          <rPr>
            <b/>
            <sz val="9"/>
            <rFont val="Tahoma"/>
            <family val="2"/>
          </rPr>
          <t>NEELIMAvariotions in employment</t>
        </r>
      </text>
    </comment>
    <comment ref="M11" authorId="0">
      <text>
        <r>
          <rPr>
            <b/>
            <sz val="9"/>
            <rFont val="Tahoma"/>
            <family val="2"/>
          </rPr>
          <t>NEELIMA:</t>
        </r>
        <r>
          <rPr>
            <sz val="9"/>
            <rFont val="Tahoma"/>
            <family val="2"/>
          </rPr>
          <t xml:space="preserve">
varitions in Employment figures</t>
        </r>
      </text>
    </comment>
  </commentList>
</comments>
</file>

<file path=xl/comments3.xml><?xml version="1.0" encoding="utf-8"?>
<comments xmlns="http://schemas.openxmlformats.org/spreadsheetml/2006/main">
  <authors>
    <author>NEELIMA</author>
  </authors>
  <commentList>
    <comment ref="P29" authorId="0">
      <text>
        <r>
          <rPr>
            <b/>
            <sz val="9"/>
            <rFont val="Tahoma"/>
            <family val="2"/>
          </rPr>
          <t>NEELIMA:</t>
        </r>
        <r>
          <rPr>
            <sz val="9"/>
            <rFont val="Tahoma"/>
            <family val="2"/>
          </rPr>
          <t xml:space="preserve">
variotions in investment</t>
        </r>
      </text>
    </comment>
  </commentList>
</comments>
</file>

<file path=xl/comments8.xml><?xml version="1.0" encoding="utf-8"?>
<comments xmlns="http://schemas.openxmlformats.org/spreadsheetml/2006/main">
  <authors>
    <author>MOHANRAO</author>
  </authors>
  <commentList>
    <comment ref="W7" authorId="0">
      <text>
        <r>
          <rPr>
            <sz val="9"/>
            <rFont val="Tahoma"/>
            <family val="2"/>
          </rPr>
          <t>Neelima: perhaps added last quarter figures</t>
        </r>
      </text>
    </comment>
  </commentList>
</comments>
</file>

<file path=xl/sharedStrings.xml><?xml version="1.0" encoding="utf-8"?>
<sst xmlns="http://schemas.openxmlformats.org/spreadsheetml/2006/main" count="854" uniqueCount="292">
  <si>
    <t>Name of the SEZ</t>
  </si>
  <si>
    <t>Location</t>
  </si>
  <si>
    <t>Type</t>
  </si>
  <si>
    <t>Physical Exports</t>
  </si>
  <si>
    <t xml:space="preserve">Imports </t>
  </si>
  <si>
    <t>IT/ITES</t>
  </si>
  <si>
    <t>Trading</t>
  </si>
  <si>
    <t>Manufacturing</t>
  </si>
  <si>
    <t>Total</t>
  </si>
  <si>
    <t>Deemed Exports</t>
  </si>
  <si>
    <t>DTA Sales</t>
  </si>
  <si>
    <t>Total Production</t>
  </si>
  <si>
    <t>Capital goods</t>
  </si>
  <si>
    <t>Raw material/consumables etc.</t>
  </si>
  <si>
    <t>SemiConductors</t>
  </si>
  <si>
    <t>15.01.07</t>
  </si>
  <si>
    <t>10.04.07</t>
  </si>
  <si>
    <t>20.09.07</t>
  </si>
  <si>
    <t>Divi’s Laboratories Limited, Vskp</t>
  </si>
  <si>
    <t>Chippada, Visakhapatnam</t>
  </si>
  <si>
    <t>Pharmaceuticals</t>
  </si>
  <si>
    <t>16.05.06</t>
  </si>
  <si>
    <t>Apache SEZ Development India Private Limited,Nellore</t>
  </si>
  <si>
    <t>Tada Mandal, Nellore District</t>
  </si>
  <si>
    <t>Footwear</t>
  </si>
  <si>
    <t>08.08.06</t>
  </si>
  <si>
    <t>Whitefield paper mills Ltd, Kovvur</t>
  </si>
  <si>
    <t>Kovvur, EG District</t>
  </si>
  <si>
    <t>Writing and printing paper mill</t>
  </si>
  <si>
    <t>22.12.06</t>
  </si>
  <si>
    <t>Visakhapatnam</t>
  </si>
  <si>
    <t>Hetero Infrastructure private Limited, Vskp</t>
  </si>
  <si>
    <t>Nakkapalli</t>
  </si>
  <si>
    <t>11.01.07</t>
  </si>
  <si>
    <t>APIIC Ltd &amp; L&amp;T, Keesarapalli</t>
  </si>
  <si>
    <t>Nakkapali, Visakhapatnam</t>
  </si>
  <si>
    <t>Brandix India Apparel City Private Ltd., Vskp</t>
  </si>
  <si>
    <t>Achutapuram, Visakhapatnam</t>
  </si>
  <si>
    <t>APIIC Ltd. (IT/ITES) Madhurwada, Hill No. 3</t>
  </si>
  <si>
    <t>11.04.07</t>
  </si>
  <si>
    <t>Multi product</t>
  </si>
  <si>
    <t>Kakinada SEZ Private Limited,Kakinada</t>
  </si>
  <si>
    <t>Kakinada, EG District</t>
  </si>
  <si>
    <t>Ramky Pharma City (India) Pvt. Ltd, Vskp.</t>
  </si>
  <si>
    <t>Parawada Mandal, Visakhapatnam</t>
  </si>
  <si>
    <t>10.05.07</t>
  </si>
  <si>
    <t>Sricity Pvt. Ltd.,Chittoor</t>
  </si>
  <si>
    <t>Chittoor</t>
  </si>
  <si>
    <t>Multi Product</t>
  </si>
  <si>
    <t>Mas Fabric Park (India) Pvt. Ltd., Nellore</t>
  </si>
  <si>
    <t>Nellore</t>
  </si>
  <si>
    <t>Textile and apparel</t>
  </si>
  <si>
    <t>06.11.07</t>
  </si>
  <si>
    <t>Parry Infrastructure Company Private Limited, Kakinada</t>
  </si>
  <si>
    <t>Food Processing</t>
  </si>
  <si>
    <t>20.12.07</t>
  </si>
  <si>
    <t>Biotech</t>
  </si>
  <si>
    <t>M/s. APIIC Ltd., Naidupeta</t>
  </si>
  <si>
    <t>Nellore, AP</t>
  </si>
  <si>
    <t>16.02.2009</t>
  </si>
  <si>
    <t>24.04.2009</t>
  </si>
  <si>
    <t>M/s. Dr. Reddy's Laboratories ltd</t>
  </si>
  <si>
    <t>M/s. Bharatiya international SEZ Ltd</t>
  </si>
  <si>
    <t>Leather Sector</t>
  </si>
  <si>
    <t>04.05.2009</t>
  </si>
  <si>
    <t>M/s. Anrak Aluminium Ltd, Makavarapallem Dist, Visakhapatnam</t>
  </si>
  <si>
    <t>Makavarapallem Village, Visakhapatnam</t>
  </si>
  <si>
    <t>Alumina/Aluminium refining, smelting</t>
  </si>
  <si>
    <t>5.5.2010</t>
  </si>
  <si>
    <t xml:space="preserve">Biotech </t>
  </si>
  <si>
    <t xml:space="preserve">Village Annagi and Bodduvanipalem, Maddipadu and Korispadu, District Prakasham </t>
  </si>
  <si>
    <t>Building Products</t>
  </si>
  <si>
    <t>8.9.2009</t>
  </si>
  <si>
    <t>IFFCO Kisan SEZ</t>
  </si>
  <si>
    <t>Nellore, A.P</t>
  </si>
  <si>
    <t>19.4.2010</t>
  </si>
  <si>
    <t>Indus GeneExpressions Limited</t>
  </si>
  <si>
    <t>Village Koduru and Settipalli, Mandal Chilamathur, District Anantapur</t>
  </si>
  <si>
    <t>18.03.2011</t>
  </si>
  <si>
    <t>Annexure-II</t>
  </si>
  <si>
    <t>S.No.</t>
  </si>
  <si>
    <t>Name of the Zone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</si>
  <si>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</si>
  <si>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</si>
  <si>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</si>
  <si>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</si>
  <si>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</si>
  <si>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</si>
  <si>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 xml:space="preserve">Current Employment </t>
  </si>
  <si>
    <t>Men</t>
  </si>
  <si>
    <t xml:space="preserve">Women 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</si>
  <si>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</si>
  <si>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</si>
  <si>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</si>
  <si>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</si>
  <si>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</si>
  <si>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</si>
  <si>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</si>
  <si>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</si>
  <si>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</si>
  <si>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</si>
  <si>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</si>
  <si>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</si>
  <si>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</si>
  <si>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APIIC Ltd. (IT/ITES) Madhurwada, Hill NO. 3</t>
  </si>
  <si>
    <t>23.04.07</t>
  </si>
  <si>
    <t>5.3.2009 &amp; 5.5.2010</t>
  </si>
  <si>
    <t>Annexure-III</t>
  </si>
  <si>
    <t>Rs. Crores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</si>
  <si>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</si>
  <si>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</si>
  <si>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</si>
  <si>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</si>
  <si>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</si>
  <si>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</si>
  <si>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</si>
  <si>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</si>
  <si>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</si>
  <si>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</si>
  <si>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</si>
  <si>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</si>
  <si>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</si>
  <si>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</si>
  <si>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</si>
  <si>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5.5.2009</t>
  </si>
  <si>
    <t>Annexure-I</t>
  </si>
  <si>
    <t>Dt. Of commencement of operation</t>
  </si>
  <si>
    <t xml:space="preserve">Date of notifi-cation </t>
  </si>
  <si>
    <t xml:space="preserve">Production and Exports  </t>
  </si>
  <si>
    <t>VSEZ</t>
  </si>
  <si>
    <t>15.03.1989</t>
  </si>
  <si>
    <t>Zone</t>
  </si>
  <si>
    <t>Date of commencement of operation</t>
  </si>
  <si>
    <t xml:space="preserve">Men </t>
  </si>
  <si>
    <t>(1)</t>
  </si>
  <si>
    <t>(2)</t>
  </si>
  <si>
    <t>(3)</t>
  </si>
  <si>
    <t>(4)</t>
  </si>
  <si>
    <t>(5)</t>
  </si>
  <si>
    <t>(6)</t>
  </si>
  <si>
    <t>Government SEZs (EPZs converted as SEZs):</t>
  </si>
  <si>
    <t xml:space="preserve">No. </t>
  </si>
  <si>
    <t>Govt. investment (Developer)</t>
  </si>
  <si>
    <t>Pvt. Inv. by units (excl. FDI)</t>
  </si>
  <si>
    <t xml:space="preserve">Total investment made </t>
  </si>
  <si>
    <t xml:space="preserve">Rs. Crores </t>
  </si>
  <si>
    <t xml:space="preserve"> Vishakhapatnam SEZ</t>
  </si>
  <si>
    <t>Lanco Solar Pvt.Ltd</t>
  </si>
  <si>
    <t>vill.-Mehrumkhurd &amp; chawardhal, Chhattisgarh</t>
  </si>
  <si>
    <t>31.01.2011</t>
  </si>
  <si>
    <t>1867.054 Acres</t>
  </si>
  <si>
    <t>Annex. III</t>
  </si>
  <si>
    <t>DeemedExports</t>
  </si>
  <si>
    <t xml:space="preserve">(Total of Col.3, 4 &amp; 6) </t>
  </si>
  <si>
    <t>APIIC IT/ITSEZ,Kakinada</t>
  </si>
  <si>
    <t>30.11.2011</t>
  </si>
  <si>
    <t>APIIC IT/ITSEZ,Kakinda</t>
  </si>
  <si>
    <t>S.No</t>
  </si>
  <si>
    <t xml:space="preserve">Name of Zone </t>
  </si>
  <si>
    <t>Bio tech</t>
  </si>
  <si>
    <t>Computer/Elecrtronics software</t>
  </si>
  <si>
    <t>Electronics hardware</t>
  </si>
  <si>
    <t>Electronics</t>
  </si>
  <si>
    <t>Engineering</t>
  </si>
  <si>
    <t>Gem&amp;Jewellery</t>
  </si>
  <si>
    <t>Chemicals &amp;Pharmaceuticls(Crude pertrleum refinery)</t>
  </si>
  <si>
    <t>Handicraft</t>
  </si>
  <si>
    <t>Plastic &amp; Rubber</t>
  </si>
  <si>
    <t>Leather, footware and sports goods</t>
  </si>
  <si>
    <t>Ceramics</t>
  </si>
  <si>
    <t>Food and Agro industries</t>
  </si>
  <si>
    <t>Non convention AL energy</t>
  </si>
  <si>
    <t>Trading &amp; Services</t>
  </si>
  <si>
    <t>Textiles &amp; Garments</t>
  </si>
  <si>
    <t>Tobbacco related products</t>
  </si>
  <si>
    <t>Misc.Ind.</t>
  </si>
  <si>
    <t>Total Exports</t>
  </si>
  <si>
    <t>Devunipalavalasa village, Ranasthalam Mandal, Srikakulam District</t>
  </si>
  <si>
    <t>11.11.2009</t>
  </si>
  <si>
    <t>APSEZ, Atchuthapuram</t>
  </si>
  <si>
    <t>12.04.2007</t>
  </si>
  <si>
    <t>12.04.07</t>
  </si>
  <si>
    <t>APIIC IT SEZ Kakinada</t>
  </si>
  <si>
    <t>Srikakulam</t>
  </si>
  <si>
    <t>23.04.2007</t>
  </si>
  <si>
    <t>17.01.06</t>
  </si>
  <si>
    <t>APIIC Ltd. (IT/ITES) Madhurwada (Hill No 03)</t>
  </si>
  <si>
    <t>textile</t>
  </si>
  <si>
    <t>Multi - Product</t>
  </si>
  <si>
    <t>Sector Specific for solar</t>
  </si>
  <si>
    <t>ITES</t>
  </si>
  <si>
    <t>1002.97 Hec</t>
  </si>
  <si>
    <t>132.64 Hec</t>
  </si>
  <si>
    <t>1000AC</t>
  </si>
  <si>
    <t xml:space="preserve">                                                                                               </t>
  </si>
  <si>
    <t>Annexure-V</t>
  </si>
  <si>
    <t>                                (Rs. in crore)</t>
  </si>
  <si>
    <t>Sl. No.</t>
  </si>
  <si>
    <t>Sector</t>
  </si>
  <si>
    <t>Government SEZs</t>
  </si>
  <si>
    <t>State Govt/Private SEZs prior to SEZ Act, 2005</t>
  </si>
  <si>
    <t>SEZs notified under SEZ Act.</t>
  </si>
  <si>
    <t xml:space="preserve">Computer/ Electronic software </t>
  </si>
  <si>
    <t>Electronics and Hardware</t>
  </si>
  <si>
    <t xml:space="preserve">Electronics </t>
  </si>
  <si>
    <t xml:space="preserve">Engineering </t>
  </si>
  <si>
    <t>Gems And Jewellery</t>
  </si>
  <si>
    <t>Chemicals &amp; Pharmaceuticals (Crude Petroleum Refinery)</t>
  </si>
  <si>
    <t>Handicrafts</t>
  </si>
  <si>
    <t>Plastic and rubber</t>
  </si>
  <si>
    <t>Leather, footwear and sports goods</t>
  </si>
  <si>
    <t>Food and Agro Industry</t>
  </si>
  <si>
    <t>Non-conventional and Solar Energy</t>
  </si>
  <si>
    <t>Trading and service</t>
  </si>
  <si>
    <t>Textiles and garments</t>
  </si>
  <si>
    <t>Tobacco related products</t>
  </si>
  <si>
    <t xml:space="preserve">Misc. </t>
  </si>
  <si>
    <t>Annexure-VI</t>
  </si>
  <si>
    <t>Investment (Rs. In Crore)</t>
  </si>
  <si>
    <t>20.09.2007</t>
  </si>
  <si>
    <t>10.04.2007</t>
  </si>
  <si>
    <t>15.01.2007</t>
  </si>
  <si>
    <t>17.01.2006</t>
  </si>
  <si>
    <t>08.08.2006</t>
  </si>
  <si>
    <t>22.12.2006</t>
  </si>
  <si>
    <t>11.04.2007</t>
  </si>
  <si>
    <t>10.05.2007</t>
  </si>
  <si>
    <t>06.11.2007</t>
  </si>
  <si>
    <t>20.12.2007</t>
  </si>
  <si>
    <t>05.05.2010</t>
  </si>
  <si>
    <t>19.04.2010</t>
  </si>
  <si>
    <t>09.01.2008</t>
  </si>
  <si>
    <t>08.09.2009</t>
  </si>
  <si>
    <t>101.282 Hec</t>
  </si>
  <si>
    <t>Export in US $</t>
  </si>
  <si>
    <t xml:space="preserve">Private SEZs </t>
  </si>
  <si>
    <t xml:space="preserve">Total </t>
  </si>
  <si>
    <t>Private SEZs</t>
  </si>
  <si>
    <t xml:space="preserve">Production and Exports (Rs. In crores)
</t>
  </si>
  <si>
    <t xml:space="preserve"> </t>
  </si>
  <si>
    <t>22.06.03</t>
  </si>
  <si>
    <r>
      <t xml:space="preserve">date of notifi-cation/     </t>
    </r>
    <r>
      <rPr>
        <sz val="9"/>
        <rFont val="Times New Roman"/>
        <family val="1"/>
      </rPr>
      <t>date of commencement operation</t>
    </r>
  </si>
  <si>
    <t>VISAKHAPATNAM SPECIAL ECONOMIC ZONE, VISAKHAPATNAM</t>
  </si>
  <si>
    <t>Dr. Reddy's Laboratories Limited</t>
  </si>
  <si>
    <t>Atchutapuram, Vizag</t>
  </si>
  <si>
    <t>Misc.Ind</t>
  </si>
  <si>
    <t xml:space="preserve"> Employment</t>
  </si>
  <si>
    <t>State</t>
  </si>
  <si>
    <t>AP</t>
  </si>
  <si>
    <t>Chhatigarh</t>
  </si>
  <si>
    <t>Chhatisgarh</t>
  </si>
  <si>
    <t>Kesarapalli, Vijayawada</t>
  </si>
  <si>
    <t>Employment proposed</t>
  </si>
  <si>
    <r>
      <t xml:space="preserve">27.06.2006,28.02.2012 and both KEZ.I &amp; II </t>
    </r>
    <r>
      <rPr>
        <b/>
        <sz val="9"/>
        <rFont val="Times New Roman"/>
        <family val="1"/>
      </rPr>
      <t>merged on 13.01.2016</t>
    </r>
  </si>
  <si>
    <t>APIIC Building Product SEZ,Ongole</t>
  </si>
  <si>
    <t>Sarpavaram, Kakinada Rural, Kakinada, EG District</t>
  </si>
  <si>
    <t>11.01.2007/01.04.2011</t>
  </si>
  <si>
    <t>Total Investment (incl. FDI) made upto 31.03.2017</t>
  </si>
  <si>
    <t>Kakinada SEZ Limited,Kakinada</t>
  </si>
  <si>
    <t>Kakinada SEZ  Limited,Kakinada</t>
  </si>
  <si>
    <t>(Financial Year 2017-18 )</t>
  </si>
  <si>
    <t>(Financial Year 2017-18)</t>
  </si>
  <si>
    <r>
      <rPr>
        <b/>
        <sz val="8"/>
        <color indexed="8"/>
        <rFont val="Times New Roman"/>
        <family val="1"/>
      </rPr>
      <t xml:space="preserve">1927.8788  </t>
    </r>
    <r>
      <rPr>
        <sz val="8"/>
        <color indexed="8"/>
        <rFont val="Times New Roman"/>
        <family val="1"/>
      </rPr>
      <t xml:space="preserve">    (2049.3088- 121.43 = 1927.8788).</t>
    </r>
  </si>
  <si>
    <t>Remark</t>
  </si>
  <si>
    <t>Employment Decreased from previous quarter)</t>
  </si>
  <si>
    <t>Employment Decreased from previous quarter 12 )</t>
  </si>
  <si>
    <t>APIIC Ltd, L&amp;T Kesarapalli Village</t>
  </si>
  <si>
    <t>CHHATIGARH</t>
  </si>
  <si>
    <t>CHHATISGARH</t>
  </si>
  <si>
    <t>Not working. Proposed for denotificaiton</t>
  </si>
  <si>
    <t>Investment figure decreased to 18 crores hence earlier quarter report furnished</t>
  </si>
  <si>
    <t>VSEZ, Duvvada</t>
  </si>
  <si>
    <t>SEZs notified under SEZ Act (Total Exports)</t>
  </si>
  <si>
    <t>VISAKHAPATNAM SPECIAL ECONOMIC ZONE, VISAKHAPATNAM,                                                  ANDHRA PRADESH &amp;CHHATISGARH</t>
  </si>
  <si>
    <t>ANDHRA PRADESH &amp;CHHATISGARH                             Annexure-II</t>
  </si>
  <si>
    <r>
      <t xml:space="preserve">VISAKHAPATNAM SPECIAL ECONOMIC ZONE, VISAKHAPATNAM    </t>
    </r>
    <r>
      <rPr>
        <sz val="9"/>
        <rFont val="Times New Roman"/>
        <family val="1"/>
      </rPr>
      <t xml:space="preserve"> (ANDHRA PRADESH &amp;CHHATISGARH) </t>
    </r>
  </si>
  <si>
    <t>VISAKHAPATNAM SEPCIAL ECONOMIC ZONE, DUVVADA,VISAKHAPATNAM(CENTRAL GOVT.SEZ)</t>
  </si>
  <si>
    <t>Employment(In numbers)</t>
  </si>
  <si>
    <t>Investment(Rs. in crore)</t>
  </si>
  <si>
    <t>4th Quarter</t>
  </si>
  <si>
    <t xml:space="preserve">  Sectorwise breakup of Exports  from SEZs as on  31st March, 2018 (2017-18) OF ANDHRA PRADESH &amp; CHHATSIGARH</t>
  </si>
  <si>
    <t xml:space="preserve">  Sectorwise breakup of Employment and Investment from SEZs as on  31st March, 2018 OF ANDHRA PRADESH &amp; CHATSIGARH</t>
  </si>
  <si>
    <t>Exports from SEZs notified under the  SEZ Act, 2005 As on 31.03.2018</t>
  </si>
  <si>
    <t>(Financial Year 2017-18 (April-March'2018))</t>
  </si>
  <si>
    <r>
      <t xml:space="preserve"> </t>
    </r>
    <r>
      <rPr>
        <b/>
        <u val="single"/>
        <sz val="9"/>
        <rFont val="Times New Roman"/>
        <family val="1"/>
      </rPr>
      <t>Investment proposed and made in SEZs notified under SEZ Act As on 31.03.2018</t>
    </r>
  </si>
  <si>
    <t>EMPLOYMENT IN VSEZ AS ON 31.03.2018</t>
  </si>
  <si>
    <t>Investment in Govt./State Govt/Private SEZs established prior to SEZ Act (As on 31.03.2018)</t>
  </si>
  <si>
    <t>Sector-wise exports (Govt. SEZs) for the period upto 31.03.2018  (Annexure-IV)</t>
  </si>
  <si>
    <t>Sector-wise exports (Pvt. SEZs) for the period upto 31.03.2018  of ANDHRA PRADESH &amp; CHHATISGARH                                                                                                                                                                                        (Annexure-IV)</t>
  </si>
  <si>
    <t xml:space="preserve">  Sectorwise breakup of Exports  from SEZs as on  31st March, 2018 (2017-18) of VSEZ, Duvvada (AP,Chhatisgarh &amp; Telengana)</t>
  </si>
  <si>
    <t xml:space="preserve">  Sectorwise breakup of Employment and Investment from SEZs as on  31s March, 2018 of VSEZ, Duvvada (AP,Chhatisgarh &amp; Telengana)</t>
  </si>
  <si>
    <t xml:space="preserve">Exports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</si>
</sst>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0.00;[Red]0.00"/>
    <numFmt numFmtId="168" formatCode="0.0"/>
    <numFmt numFmtId="169" formatCode="&quot;On&quot;;&quot;On&quot;;&quot;Off&quot;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36"/>
      <name val="Times New Roman"/>
      <family val="1"/>
    </font>
    <font>
      <b/>
      <sz val="9"/>
      <color indexed="8"/>
      <name val="Calibri"/>
      <family val="2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Book Antiqu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u val="single"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7030A0"/>
      <name val="Times New Roman"/>
      <family val="1"/>
    </font>
    <font>
      <b/>
      <sz val="9"/>
      <color theme="1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top" wrapText="1"/>
    </xf>
    <xf numFmtId="0" fontId="0" fillId="0" borderId="10" xfId="0" applyBorder="1" applyAlignment="1">
      <alignment/>
    </xf>
    <xf numFmtId="0" fontId="8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1" borderId="10" xfId="0" applyFill="1" applyBorder="1" applyAlignment="1">
      <alignment/>
    </xf>
    <xf numFmtId="0" fontId="0" fillId="21" borderId="0" xfId="0" applyFill="1" applyAlignment="1">
      <alignment/>
    </xf>
    <xf numFmtId="0" fontId="84" fillId="0" borderId="0" xfId="0" applyFont="1" applyAlignment="1">
      <alignment/>
    </xf>
    <xf numFmtId="0" fontId="13" fillId="34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/>
    </xf>
    <xf numFmtId="0" fontId="20" fillId="33" borderId="10" xfId="0" applyFont="1" applyFill="1" applyBorder="1" applyAlignment="1">
      <alignment horizontal="justify" vertical="top" wrapText="1"/>
    </xf>
    <xf numFmtId="14" fontId="20" fillId="33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justify" vertical="top"/>
    </xf>
    <xf numFmtId="0" fontId="20" fillId="33" borderId="10" xfId="59" applyFont="1" applyFill="1" applyBorder="1" applyAlignment="1">
      <alignment horizontal="justify" vertical="top" wrapText="1"/>
      <protection/>
    </xf>
    <xf numFmtId="0" fontId="20" fillId="33" borderId="10" xfId="59" applyFont="1" applyFill="1" applyBorder="1" applyAlignment="1">
      <alignment horizontal="left" vertical="top" wrapText="1"/>
      <protection/>
    </xf>
    <xf numFmtId="0" fontId="20" fillId="33" borderId="10" xfId="59" applyFont="1" applyFill="1" applyBorder="1" applyAlignment="1">
      <alignment horizontal="center" vertical="top" wrapText="1"/>
      <protection/>
    </xf>
    <xf numFmtId="0" fontId="85" fillId="33" borderId="0" xfId="0" applyFont="1" applyFill="1" applyAlignment="1">
      <alignment/>
    </xf>
    <xf numFmtId="0" fontId="85" fillId="33" borderId="0" xfId="0" applyFont="1" applyFill="1" applyBorder="1" applyAlignment="1">
      <alignment/>
    </xf>
    <xf numFmtId="0" fontId="0" fillId="33" borderId="0" xfId="0" applyFill="1" applyAlignment="1">
      <alignment vertical="top"/>
    </xf>
    <xf numFmtId="0" fontId="86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87" fillId="0" borderId="0" xfId="0" applyFont="1" applyAlignment="1">
      <alignment/>
    </xf>
    <xf numFmtId="0" fontId="2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87" fillId="0" borderId="10" xfId="0" applyFont="1" applyBorder="1" applyAlignment="1">
      <alignment/>
    </xf>
    <xf numFmtId="0" fontId="20" fillId="35" borderId="10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7" fillId="35" borderId="10" xfId="0" applyFont="1" applyFill="1" applyBorder="1" applyAlignment="1">
      <alignment vertical="top" wrapText="1"/>
    </xf>
    <xf numFmtId="0" fontId="27" fillId="35" borderId="10" xfId="0" applyFont="1" applyFill="1" applyBorder="1" applyAlignment="1">
      <alignment horizontal="center" vertical="top" wrapText="1"/>
    </xf>
    <xf numFmtId="0" fontId="27" fillId="35" borderId="10" xfId="0" applyFont="1" applyFill="1" applyBorder="1" applyAlignment="1">
      <alignment horizontal="right" vertical="top" wrapText="1"/>
    </xf>
    <xf numFmtId="0" fontId="27" fillId="0" borderId="10" xfId="0" applyFont="1" applyBorder="1" applyAlignment="1">
      <alignment horizontal="right" vertical="top" wrapText="1"/>
    </xf>
    <xf numFmtId="0" fontId="85" fillId="0" borderId="0" xfId="0" applyFont="1" applyAlignment="1">
      <alignment/>
    </xf>
    <xf numFmtId="0" fontId="19" fillId="0" borderId="10" xfId="0" applyFont="1" applyBorder="1" applyAlignment="1" quotePrefix="1">
      <alignment horizontal="center" vertical="top" wrapText="1"/>
    </xf>
    <xf numFmtId="0" fontId="20" fillId="0" borderId="10" xfId="0" applyFont="1" applyBorder="1" applyAlignment="1" quotePrefix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 quotePrefix="1">
      <alignment horizontal="right" vertical="top" wrapText="1"/>
    </xf>
    <xf numFmtId="0" fontId="4" fillId="0" borderId="10" xfId="0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/>
    </xf>
    <xf numFmtId="0" fontId="2" fillId="0" borderId="10" xfId="59" applyFont="1" applyBorder="1" applyAlignment="1">
      <alignment wrapText="1"/>
      <protection/>
    </xf>
    <xf numFmtId="0" fontId="2" fillId="0" borderId="10" xfId="59" applyFont="1" applyBorder="1">
      <alignment/>
      <protection/>
    </xf>
    <xf numFmtId="0" fontId="86" fillId="0" borderId="10" xfId="0" applyFont="1" applyBorder="1" applyAlignment="1">
      <alignment wrapText="1" shrinkToFit="1"/>
    </xf>
    <xf numFmtId="0" fontId="88" fillId="0" borderId="10" xfId="0" applyFont="1" applyBorder="1" applyAlignment="1">
      <alignment/>
    </xf>
    <xf numFmtId="0" fontId="86" fillId="33" borderId="10" xfId="0" applyFont="1" applyFill="1" applyBorder="1" applyAlignment="1">
      <alignment/>
    </xf>
    <xf numFmtId="0" fontId="19" fillId="33" borderId="10" xfId="59" applyFont="1" applyFill="1" applyBorder="1" applyAlignment="1">
      <alignment wrapText="1"/>
      <protection/>
    </xf>
    <xf numFmtId="0" fontId="19" fillId="33" borderId="10" xfId="59" applyFont="1" applyFill="1" applyBorder="1">
      <alignment/>
      <protection/>
    </xf>
    <xf numFmtId="0" fontId="87" fillId="33" borderId="10" xfId="0" applyFont="1" applyFill="1" applyBorder="1" applyAlignment="1">
      <alignment/>
    </xf>
    <xf numFmtId="0" fontId="25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justify" vertical="top"/>
    </xf>
    <xf numFmtId="0" fontId="89" fillId="33" borderId="10" xfId="0" applyFont="1" applyFill="1" applyBorder="1" applyAlignment="1">
      <alignment/>
    </xf>
    <xf numFmtId="0" fontId="19" fillId="33" borderId="10" xfId="59" applyFont="1" applyFill="1" applyBorder="1" applyAlignment="1">
      <alignment horizontal="left" wrapText="1"/>
      <protection/>
    </xf>
    <xf numFmtId="0" fontId="87" fillId="33" borderId="10" xfId="0" applyFont="1" applyFill="1" applyBorder="1" applyAlignment="1">
      <alignment horizontal="left"/>
    </xf>
    <xf numFmtId="0" fontId="85" fillId="34" borderId="0" xfId="0" applyFont="1" applyFill="1" applyBorder="1" applyAlignment="1">
      <alignment/>
    </xf>
    <xf numFmtId="0" fontId="85" fillId="34" borderId="0" xfId="0" applyFont="1" applyFill="1" applyAlignment="1">
      <alignment/>
    </xf>
    <xf numFmtId="0" fontId="25" fillId="36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90" fillId="37" borderId="0" xfId="0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0" fontId="85" fillId="33" borderId="0" xfId="0" applyFont="1" applyFill="1" applyAlignment="1">
      <alignment horizontal="left"/>
    </xf>
    <xf numFmtId="0" fontId="85" fillId="0" borderId="0" xfId="0" applyFont="1" applyBorder="1" applyAlignment="1">
      <alignment/>
    </xf>
    <xf numFmtId="0" fontId="87" fillId="0" borderId="10" xfId="0" applyFont="1" applyFill="1" applyBorder="1" applyAlignment="1">
      <alignment/>
    </xf>
    <xf numFmtId="0" fontId="89" fillId="33" borderId="10" xfId="0" applyFont="1" applyFill="1" applyBorder="1" applyAlignment="1">
      <alignment horizontal="left"/>
    </xf>
    <xf numFmtId="2" fontId="89" fillId="0" borderId="10" xfId="0" applyNumberFormat="1" applyFont="1" applyFill="1" applyBorder="1" applyAlignment="1">
      <alignment/>
    </xf>
    <xf numFmtId="0" fontId="92" fillId="0" borderId="10" xfId="0" applyFont="1" applyBorder="1" applyAlignment="1">
      <alignment horizontal="center" vertical="top" wrapText="1"/>
    </xf>
    <xf numFmtId="0" fontId="92" fillId="33" borderId="10" xfId="0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top" wrapText="1"/>
    </xf>
    <xf numFmtId="0" fontId="88" fillId="0" borderId="10" xfId="0" applyFont="1" applyBorder="1" applyAlignment="1">
      <alignment vertical="center" wrapText="1"/>
    </xf>
    <xf numFmtId="2" fontId="88" fillId="33" borderId="10" xfId="42" applyNumberFormat="1" applyFont="1" applyFill="1" applyBorder="1" applyAlignment="1">
      <alignment horizontal="center" vertical="center"/>
    </xf>
    <xf numFmtId="0" fontId="88" fillId="33" borderId="10" xfId="42" applyNumberFormat="1" applyFont="1" applyFill="1" applyBorder="1" applyAlignment="1">
      <alignment horizontal="center" vertical="center"/>
    </xf>
    <xf numFmtId="0" fontId="18" fillId="33" borderId="10" xfId="42" applyNumberFormat="1" applyFont="1" applyFill="1" applyBorder="1" applyAlignment="1">
      <alignment horizontal="center" vertical="center"/>
    </xf>
    <xf numFmtId="0" fontId="88" fillId="33" borderId="10" xfId="42" applyNumberFormat="1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top"/>
    </xf>
    <xf numFmtId="0" fontId="8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93" fillId="33" borderId="10" xfId="0" applyFont="1" applyFill="1" applyBorder="1" applyAlignment="1">
      <alignment horizontal="left" vertical="center" wrapText="1"/>
    </xf>
    <xf numFmtId="0" fontId="93" fillId="33" borderId="10" xfId="0" applyFont="1" applyFill="1" applyBorder="1" applyAlignment="1">
      <alignment horizontal="left" vertical="top"/>
    </xf>
    <xf numFmtId="0" fontId="93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93" fillId="33" borderId="10" xfId="0" applyFont="1" applyFill="1" applyBorder="1" applyAlignment="1">
      <alignment horizontal="left" vertical="center"/>
    </xf>
    <xf numFmtId="0" fontId="6" fillId="33" borderId="10" xfId="42" applyNumberFormat="1" applyFont="1" applyFill="1" applyBorder="1" applyAlignment="1">
      <alignment horizontal="left" vertical="center"/>
    </xf>
    <xf numFmtId="2" fontId="93" fillId="33" borderId="10" xfId="42" applyNumberFormat="1" applyFont="1" applyFill="1" applyBorder="1" applyAlignment="1">
      <alignment horizontal="left" vertical="center"/>
    </xf>
    <xf numFmtId="2" fontId="6" fillId="33" borderId="10" xfId="42" applyNumberFormat="1" applyFont="1" applyFill="1" applyBorder="1" applyAlignment="1">
      <alignment horizontal="left" vertical="center"/>
    </xf>
    <xf numFmtId="0" fontId="94" fillId="33" borderId="10" xfId="0" applyFont="1" applyFill="1" applyBorder="1" applyAlignment="1">
      <alignment horizontal="left" vertical="center"/>
    </xf>
    <xf numFmtId="0" fontId="8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93" fillId="33" borderId="1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85" fillId="33" borderId="0" xfId="0" applyFont="1" applyFill="1" applyBorder="1" applyAlignment="1">
      <alignment horizontal="left" vertical="top"/>
    </xf>
    <xf numFmtId="0" fontId="85" fillId="33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82" fillId="0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horizontal="justify" vertical="top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left" vertical="top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 quotePrefix="1">
      <alignment horizontal="left" vertical="top" wrapText="1"/>
    </xf>
    <xf numFmtId="0" fontId="4" fillId="33" borderId="10" xfId="0" applyFont="1" applyFill="1" applyBorder="1" applyAlignment="1" quotePrefix="1">
      <alignment horizontal="center" vertical="top" wrapText="1"/>
    </xf>
    <xf numFmtId="0" fontId="4" fillId="33" borderId="10" xfId="0" applyFont="1" applyFill="1" applyBorder="1" applyAlignment="1" quotePrefix="1">
      <alignment vertical="top" wrapText="1"/>
    </xf>
    <xf numFmtId="0" fontId="4" fillId="33" borderId="10" xfId="0" applyFont="1" applyFill="1" applyBorder="1" applyAlignment="1">
      <alignment horizontal="right" vertical="top"/>
    </xf>
    <xf numFmtId="0" fontId="3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 quotePrefix="1">
      <alignment horizontal="center" vertical="top" wrapText="1"/>
    </xf>
    <xf numFmtId="0" fontId="19" fillId="33" borderId="10" xfId="0" applyFont="1" applyFill="1" applyBorder="1" applyAlignment="1" quotePrefix="1">
      <alignment horizontal="left" vertical="top" wrapText="1"/>
    </xf>
    <xf numFmtId="0" fontId="18" fillId="33" borderId="10" xfId="0" applyFont="1" applyFill="1" applyBorder="1" applyAlignment="1">
      <alignment vertical="top"/>
    </xf>
    <xf numFmtId="0" fontId="20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91" fillId="33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left" vertical="top" wrapText="1"/>
    </xf>
    <xf numFmtId="0" fontId="91" fillId="33" borderId="10" xfId="0" applyFont="1" applyFill="1" applyBorder="1" applyAlignment="1">
      <alignment horizontal="left" vertical="top"/>
    </xf>
    <xf numFmtId="0" fontId="91" fillId="33" borderId="10" xfId="0" applyFont="1" applyFill="1" applyBorder="1" applyAlignment="1">
      <alignment/>
    </xf>
    <xf numFmtId="0" fontId="82" fillId="33" borderId="1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90" fillId="33" borderId="0" xfId="0" applyFont="1" applyFill="1" applyBorder="1" applyAlignment="1">
      <alignment/>
    </xf>
    <xf numFmtId="0" fontId="20" fillId="33" borderId="10" xfId="0" applyFont="1" applyFill="1" applyBorder="1" applyAlignment="1" quotePrefix="1">
      <alignment vertical="top"/>
    </xf>
    <xf numFmtId="0" fontId="82" fillId="33" borderId="0" xfId="0" applyFont="1" applyFill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right" vertical="top" wrapText="1"/>
    </xf>
    <xf numFmtId="0" fontId="89" fillId="33" borderId="10" xfId="0" applyFont="1" applyFill="1" applyBorder="1" applyAlignment="1">
      <alignment horizontal="right" vertical="top" wrapText="1"/>
    </xf>
    <xf numFmtId="0" fontId="95" fillId="33" borderId="10" xfId="0" applyFont="1" applyFill="1" applyBorder="1" applyAlignment="1">
      <alignment horizontal="left" vertical="center" wrapText="1"/>
    </xf>
    <xf numFmtId="0" fontId="31" fillId="33" borderId="10" xfId="42" applyNumberFormat="1" applyFont="1" applyFill="1" applyBorder="1" applyAlignment="1">
      <alignment horizontal="left" vertical="center"/>
    </xf>
    <xf numFmtId="2" fontId="31" fillId="33" borderId="10" xfId="42" applyNumberFormat="1" applyFont="1" applyFill="1" applyBorder="1" applyAlignment="1">
      <alignment horizontal="left" vertical="center"/>
    </xf>
    <xf numFmtId="2" fontId="95" fillId="33" borderId="10" xfId="42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horizontal="center" vertical="top"/>
    </xf>
    <xf numFmtId="0" fontId="0" fillId="33" borderId="12" xfId="0" applyFill="1" applyBorder="1" applyAlignment="1">
      <alignment/>
    </xf>
    <xf numFmtId="0" fontId="82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2" fontId="17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96" fillId="33" borderId="10" xfId="0" applyFont="1" applyFill="1" applyBorder="1" applyAlignment="1">
      <alignment horizontal="left" vertical="top"/>
    </xf>
    <xf numFmtId="0" fontId="96" fillId="33" borderId="10" xfId="0" applyFont="1" applyFill="1" applyBorder="1" applyAlignment="1">
      <alignment horizontal="left" vertical="top" wrapText="1"/>
    </xf>
    <xf numFmtId="0" fontId="47" fillId="33" borderId="10" xfId="42" applyNumberFormat="1" applyFont="1" applyFill="1" applyBorder="1" applyAlignment="1">
      <alignment horizontal="center" vertical="top"/>
    </xf>
    <xf numFmtId="2" fontId="96" fillId="33" borderId="10" xfId="42" applyNumberFormat="1" applyFont="1" applyFill="1" applyBorder="1" applyAlignment="1">
      <alignment horizontal="center" vertical="top"/>
    </xf>
    <xf numFmtId="2" fontId="47" fillId="33" borderId="10" xfId="42" applyNumberFormat="1" applyFont="1" applyFill="1" applyBorder="1" applyAlignment="1">
      <alignment horizontal="center" vertical="top"/>
    </xf>
    <xf numFmtId="0" fontId="97" fillId="38" borderId="10" xfId="0" applyFont="1" applyFill="1" applyBorder="1" applyAlignment="1">
      <alignment horizontal="right" vertical="top" wrapText="1"/>
    </xf>
    <xf numFmtId="0" fontId="98" fillId="0" borderId="10" xfId="0" applyFont="1" applyBorder="1" applyAlignment="1">
      <alignment horizontal="center" vertical="top" wrapText="1"/>
    </xf>
    <xf numFmtId="4" fontId="98" fillId="0" borderId="10" xfId="0" applyNumberFormat="1" applyFont="1" applyBorder="1" applyAlignment="1">
      <alignment horizontal="center" vertical="top" wrapText="1"/>
    </xf>
    <xf numFmtId="0" fontId="95" fillId="33" borderId="10" xfId="0" applyFont="1" applyFill="1" applyBorder="1" applyAlignment="1">
      <alignment horizontal="center" vertical="top"/>
    </xf>
    <xf numFmtId="0" fontId="95" fillId="0" borderId="10" xfId="0" applyFont="1" applyBorder="1" applyAlignment="1">
      <alignment horizontal="center" vertical="top" wrapText="1"/>
    </xf>
    <xf numFmtId="0" fontId="95" fillId="33" borderId="10" xfId="0" applyFont="1" applyFill="1" applyBorder="1" applyAlignment="1">
      <alignment horizontal="center" vertical="top" wrapText="1"/>
    </xf>
    <xf numFmtId="0" fontId="99" fillId="38" borderId="10" xfId="0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horizontal="center" vertical="top" wrapText="1"/>
    </xf>
    <xf numFmtId="0" fontId="100" fillId="0" borderId="10" xfId="0" applyFont="1" applyBorder="1" applyAlignment="1">
      <alignment vertical="top"/>
    </xf>
    <xf numFmtId="0" fontId="101" fillId="33" borderId="10" xfId="0" applyFont="1" applyFill="1" applyBorder="1" applyAlignment="1">
      <alignment horizontal="left" vertical="top"/>
    </xf>
    <xf numFmtId="0" fontId="10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101" fillId="33" borderId="10" xfId="0" applyFont="1" applyFill="1" applyBorder="1" applyAlignment="1">
      <alignment horizontal="center" vertical="top" wrapText="1"/>
    </xf>
    <xf numFmtId="0" fontId="101" fillId="33" borderId="10" xfId="0" applyFont="1" applyFill="1" applyBorder="1" applyAlignment="1">
      <alignment horizontal="center" vertical="top"/>
    </xf>
    <xf numFmtId="0" fontId="51" fillId="33" borderId="10" xfId="42" applyNumberFormat="1" applyFont="1" applyFill="1" applyBorder="1" applyAlignment="1">
      <alignment horizontal="center" vertical="top"/>
    </xf>
    <xf numFmtId="2" fontId="101" fillId="33" borderId="10" xfId="42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right" vertical="top"/>
    </xf>
    <xf numFmtId="0" fontId="19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17" fillId="33" borderId="10" xfId="0" applyFont="1" applyFill="1" applyBorder="1" applyAlignment="1">
      <alignment wrapText="1" shrinkToFit="1"/>
    </xf>
    <xf numFmtId="0" fontId="87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right" vertical="top"/>
    </xf>
    <xf numFmtId="0" fontId="39" fillId="33" borderId="11" xfId="0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top"/>
    </xf>
    <xf numFmtId="0" fontId="40" fillId="33" borderId="10" xfId="0" applyFont="1" applyFill="1" applyBorder="1" applyAlignment="1" quotePrefix="1">
      <alignment horizontal="right" vertical="top"/>
    </xf>
    <xf numFmtId="0" fontId="40" fillId="33" borderId="11" xfId="0" applyFont="1" applyFill="1" applyBorder="1" applyAlignment="1" quotePrefix="1">
      <alignment horizontal="right" vertical="top"/>
    </xf>
    <xf numFmtId="0" fontId="4" fillId="33" borderId="10" xfId="0" applyFont="1" applyFill="1" applyBorder="1" applyAlignment="1" quotePrefix="1">
      <alignment horizontal="right" vertical="top" wrapText="1"/>
    </xf>
    <xf numFmtId="0" fontId="4" fillId="33" borderId="11" xfId="0" applyFont="1" applyFill="1" applyBorder="1" applyAlignment="1" quotePrefix="1">
      <alignment horizontal="right" vertical="top" wrapText="1"/>
    </xf>
    <xf numFmtId="166" fontId="4" fillId="33" borderId="10" xfId="44" applyNumberFormat="1" applyFont="1" applyFill="1" applyBorder="1" applyAlignment="1" quotePrefix="1">
      <alignment horizontal="right" vertical="top" wrapText="1"/>
    </xf>
    <xf numFmtId="0" fontId="13" fillId="33" borderId="12" xfId="0" applyFont="1" applyFill="1" applyBorder="1" applyAlignment="1">
      <alignment/>
    </xf>
    <xf numFmtId="0" fontId="102" fillId="33" borderId="10" xfId="0" applyFont="1" applyFill="1" applyBorder="1" applyAlignment="1">
      <alignment horizontal="justify"/>
    </xf>
    <xf numFmtId="0" fontId="13" fillId="33" borderId="12" xfId="0" applyFont="1" applyFill="1" applyBorder="1" applyAlignment="1">
      <alignment wrapText="1"/>
    </xf>
    <xf numFmtId="14" fontId="4" fillId="33" borderId="10" xfId="0" applyNumberFormat="1" applyFont="1" applyFill="1" applyBorder="1" applyAlignment="1">
      <alignment horizontal="center" vertical="top" wrapText="1"/>
    </xf>
    <xf numFmtId="165" fontId="4" fillId="33" borderId="10" xfId="44" applyNumberFormat="1" applyFont="1" applyFill="1" applyBorder="1" applyAlignment="1">
      <alignment horizontal="right" vertical="top"/>
    </xf>
    <xf numFmtId="165" fontId="4" fillId="33" borderId="11" xfId="44" applyNumberFormat="1" applyFont="1" applyFill="1" applyBorder="1" applyAlignment="1">
      <alignment horizontal="right" vertical="top"/>
    </xf>
    <xf numFmtId="1" fontId="4" fillId="33" borderId="11" xfId="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 quotePrefix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/>
    </xf>
    <xf numFmtId="0" fontId="0" fillId="33" borderId="12" xfId="0" applyFill="1" applyBorder="1" applyAlignment="1">
      <alignment wrapText="1"/>
    </xf>
    <xf numFmtId="0" fontId="4" fillId="33" borderId="10" xfId="59" applyFont="1" applyFill="1" applyBorder="1" applyAlignment="1">
      <alignment horizontal="center" vertical="top" wrapText="1"/>
      <protection/>
    </xf>
    <xf numFmtId="0" fontId="103" fillId="33" borderId="12" xfId="0" applyFont="1" applyFill="1" applyBorder="1" applyAlignment="1">
      <alignment wrapText="1"/>
    </xf>
    <xf numFmtId="0" fontId="4" fillId="33" borderId="10" xfId="59" applyFont="1" applyFill="1" applyBorder="1" applyAlignment="1">
      <alignment horizontal="left" vertical="top" wrapText="1"/>
      <protection/>
    </xf>
    <xf numFmtId="0" fontId="4" fillId="33" borderId="10" xfId="59" applyFont="1" applyFill="1" applyBorder="1" applyAlignment="1">
      <alignment horizontal="justify" vertical="top" wrapText="1"/>
      <protection/>
    </xf>
    <xf numFmtId="0" fontId="39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/>
    </xf>
    <xf numFmtId="0" fontId="7" fillId="33" borderId="10" xfId="0" applyFont="1" applyFill="1" applyBorder="1" applyAlignment="1">
      <alignment horizontal="justify" vertical="top"/>
    </xf>
    <xf numFmtId="0" fontId="87" fillId="33" borderId="10" xfId="0" applyFont="1" applyFill="1" applyBorder="1" applyAlignment="1">
      <alignment horizontal="center" vertical="top" wrapText="1"/>
    </xf>
    <xf numFmtId="0" fontId="103" fillId="33" borderId="0" xfId="0" applyFont="1" applyFill="1" applyAlignment="1">
      <alignment vertical="top" wrapText="1"/>
    </xf>
    <xf numFmtId="0" fontId="20" fillId="33" borderId="10" xfId="0" applyFont="1" applyFill="1" applyBorder="1" applyAlignment="1">
      <alignment horizontal="right" vertical="top"/>
    </xf>
    <xf numFmtId="2" fontId="20" fillId="33" borderId="10" xfId="0" applyNumberFormat="1" applyFont="1" applyFill="1" applyBorder="1" applyAlignment="1" quotePrefix="1">
      <alignment vertical="top" wrapText="1"/>
    </xf>
    <xf numFmtId="2" fontId="20" fillId="33" borderId="10" xfId="0" applyNumberFormat="1" applyFont="1" applyFill="1" applyBorder="1" applyAlignment="1">
      <alignment vertical="top" wrapText="1"/>
    </xf>
    <xf numFmtId="0" fontId="13" fillId="33" borderId="0" xfId="0" applyFont="1" applyFill="1" applyAlignment="1">
      <alignment/>
    </xf>
    <xf numFmtId="0" fontId="102" fillId="33" borderId="0" xfId="0" applyFont="1" applyFill="1" applyAlignment="1">
      <alignment horizontal="justify" vertical="top"/>
    </xf>
    <xf numFmtId="0" fontId="20" fillId="33" borderId="10" xfId="49" applyFont="1" applyFill="1" applyBorder="1" applyAlignment="1">
      <alignment vertical="top"/>
      <protection/>
    </xf>
    <xf numFmtId="0" fontId="20" fillId="33" borderId="10" xfId="49" applyFont="1" applyFill="1" applyBorder="1" applyAlignment="1">
      <alignment vertical="top" wrapText="1"/>
      <protection/>
    </xf>
    <xf numFmtId="164" fontId="20" fillId="33" borderId="10" xfId="45" applyNumberFormat="1" applyFont="1" applyFill="1" applyBorder="1" applyAlignment="1">
      <alignment vertical="top"/>
    </xf>
    <xf numFmtId="168" fontId="20" fillId="33" borderId="10" xfId="0" applyNumberFormat="1" applyFont="1" applyFill="1" applyBorder="1" applyAlignment="1">
      <alignment vertical="top" wrapText="1"/>
    </xf>
    <xf numFmtId="167" fontId="20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wrapText="1"/>
    </xf>
    <xf numFmtId="0" fontId="104" fillId="0" borderId="10" xfId="0" applyFont="1" applyBorder="1" applyAlignment="1">
      <alignment vertical="top"/>
    </xf>
    <xf numFmtId="0" fontId="105" fillId="33" borderId="10" xfId="0" applyFont="1" applyFill="1" applyBorder="1" applyAlignment="1">
      <alignment horizontal="center" vertical="top"/>
    </xf>
    <xf numFmtId="0" fontId="105" fillId="0" borderId="10" xfId="0" applyFont="1" applyBorder="1" applyAlignment="1">
      <alignment vertical="top" wrapText="1"/>
    </xf>
    <xf numFmtId="2" fontId="105" fillId="33" borderId="10" xfId="42" applyNumberFormat="1" applyFont="1" applyFill="1" applyBorder="1" applyAlignment="1">
      <alignment horizontal="center" vertical="top"/>
    </xf>
    <xf numFmtId="0" fontId="106" fillId="38" borderId="10" xfId="0" applyFont="1" applyFill="1" applyBorder="1" applyAlignment="1">
      <alignment horizontal="center" vertical="top"/>
    </xf>
    <xf numFmtId="2" fontId="104" fillId="0" borderId="10" xfId="0" applyNumberFormat="1" applyFont="1" applyBorder="1" applyAlignment="1">
      <alignment vertical="top"/>
    </xf>
    <xf numFmtId="0" fontId="106" fillId="0" borderId="10" xfId="0" applyFont="1" applyBorder="1" applyAlignment="1">
      <alignment horizontal="center" vertical="top"/>
    </xf>
    <xf numFmtId="2" fontId="95" fillId="33" borderId="10" xfId="42" applyNumberFormat="1" applyFont="1" applyFill="1" applyBorder="1" applyAlignment="1">
      <alignment horizontal="center" vertical="top"/>
    </xf>
    <xf numFmtId="0" fontId="99" fillId="38" borderId="10" xfId="0" applyFont="1" applyFill="1" applyBorder="1" applyAlignment="1">
      <alignment horizontal="center" vertical="top"/>
    </xf>
    <xf numFmtId="2" fontId="100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97" fillId="38" borderId="10" xfId="0" applyFont="1" applyFill="1" applyBorder="1" applyAlignment="1">
      <alignment horizontal="right" vertical="top"/>
    </xf>
    <xf numFmtId="0" fontId="19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center" vertical="top"/>
    </xf>
    <xf numFmtId="0" fontId="19" fillId="33" borderId="13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/>
    </xf>
    <xf numFmtId="0" fontId="20" fillId="33" borderId="13" xfId="0" applyFont="1" applyFill="1" applyBorder="1" applyAlignment="1">
      <alignment horizontal="center" vertical="top"/>
    </xf>
    <xf numFmtId="0" fontId="20" fillId="33" borderId="12" xfId="0" applyFont="1" applyFill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89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right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right" vertical="center" wrapText="1"/>
    </xf>
    <xf numFmtId="0" fontId="84" fillId="0" borderId="0" xfId="0" applyFont="1" applyAlignment="1">
      <alignment horizontal="center"/>
    </xf>
    <xf numFmtId="0" fontId="93" fillId="33" borderId="10" xfId="0" applyFont="1" applyFill="1" applyBorder="1" applyAlignment="1">
      <alignment horizontal="left" vertical="center" wrapText="1"/>
    </xf>
    <xf numFmtId="0" fontId="93" fillId="33" borderId="11" xfId="0" applyFont="1" applyFill="1" applyBorder="1" applyAlignment="1">
      <alignment horizontal="center" vertical="top" wrapText="1"/>
    </xf>
    <xf numFmtId="0" fontId="93" fillId="33" borderId="13" xfId="0" applyFont="1" applyFill="1" applyBorder="1" applyAlignment="1">
      <alignment horizontal="center" vertical="top" wrapText="1"/>
    </xf>
    <xf numFmtId="0" fontId="93" fillId="33" borderId="12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95" fillId="0" borderId="10" xfId="0" applyFont="1" applyBorder="1" applyAlignment="1">
      <alignment horizontal="right" vertical="top" wrapText="1"/>
    </xf>
    <xf numFmtId="0" fontId="96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4 3" xfId="46"/>
    <cellStyle name="Currency" xfId="47"/>
    <cellStyle name="Currency [0]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3"/>
  <sheetViews>
    <sheetView view="pageBreakPreview" zoomScaleSheetLayoutView="100" zoomScalePageLayoutView="0" workbookViewId="0" topLeftCell="A1">
      <pane xSplit="1" ySplit="6" topLeftCell="B26" activePane="bottomRight" state="frozen"/>
      <selection pane="topLeft" activeCell="M39" sqref="M39"/>
      <selection pane="topRight" activeCell="M39" sqref="M39"/>
      <selection pane="bottomLeft" activeCell="M39" sqref="M39"/>
      <selection pane="bottomRight" activeCell="A7" sqref="A7:J30"/>
    </sheetView>
  </sheetViews>
  <sheetFormatPr defaultColWidth="9.140625" defaultRowHeight="15"/>
  <cols>
    <col min="1" max="1" width="3.8515625" style="18" customWidth="1"/>
    <col min="2" max="2" width="23.140625" style="18" customWidth="1"/>
    <col min="3" max="3" width="19.140625" style="18" customWidth="1"/>
    <col min="4" max="4" width="9.140625" style="116" customWidth="1"/>
    <col min="5" max="5" width="9.28125" style="116" customWidth="1"/>
    <col min="6" max="6" width="9.8515625" style="18" customWidth="1"/>
    <col min="7" max="7" width="9.140625" style="18" customWidth="1"/>
    <col min="8" max="8" width="7.421875" style="18" customWidth="1"/>
    <col min="9" max="9" width="10.28125" style="18" customWidth="1"/>
    <col min="10" max="10" width="10.00390625" style="18" customWidth="1"/>
    <col min="11" max="12" width="9.140625" style="18" customWidth="1"/>
    <col min="13" max="13" width="9.421875" style="18" customWidth="1"/>
    <col min="14" max="14" width="7.7109375" style="18" customWidth="1"/>
    <col min="15" max="15" width="9.28125" style="18" customWidth="1"/>
    <col min="16" max="16" width="12.28125" style="18" customWidth="1"/>
  </cols>
  <sheetData>
    <row r="1" spans="1:89" s="4" customFormat="1" ht="29.25" customHeight="1">
      <c r="A1" s="285" t="s">
        <v>273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14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1:89" s="4" customFormat="1" ht="15.75" customHeight="1">
      <c r="A2" s="286" t="s">
        <v>282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119"/>
      <c r="P2" s="14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</row>
    <row r="3" spans="1:89" s="4" customFormat="1" ht="15">
      <c r="A3" s="203"/>
      <c r="B3" s="203"/>
      <c r="C3" s="203"/>
      <c r="D3" s="120"/>
      <c r="E3" s="120"/>
      <c r="F3" s="289" t="s">
        <v>260</v>
      </c>
      <c r="G3" s="289"/>
      <c r="H3" s="289"/>
      <c r="I3" s="203"/>
      <c r="J3" s="203"/>
      <c r="K3" s="203"/>
      <c r="L3" s="203"/>
      <c r="M3" s="288" t="s">
        <v>125</v>
      </c>
      <c r="N3" s="288"/>
      <c r="O3" s="288"/>
      <c r="P3" s="14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</row>
    <row r="4" spans="1:89" s="4" customFormat="1" ht="84">
      <c r="A4" s="121" t="s">
        <v>80</v>
      </c>
      <c r="B4" s="121" t="s">
        <v>0</v>
      </c>
      <c r="C4" s="121" t="s">
        <v>1</v>
      </c>
      <c r="D4" s="120" t="s">
        <v>247</v>
      </c>
      <c r="E4" s="120" t="s">
        <v>2</v>
      </c>
      <c r="F4" s="210" t="s">
        <v>241</v>
      </c>
      <c r="G4" s="286" t="s">
        <v>238</v>
      </c>
      <c r="H4" s="286"/>
      <c r="I4" s="286"/>
      <c r="J4" s="286"/>
      <c r="K4" s="286"/>
      <c r="L4" s="286"/>
      <c r="M4" s="286"/>
      <c r="N4" s="286"/>
      <c r="O4" s="286"/>
      <c r="P4" s="14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</row>
    <row r="5" spans="1:89" s="4" customFormat="1" ht="15">
      <c r="A5" s="121"/>
      <c r="B5" s="122"/>
      <c r="C5" s="121"/>
      <c r="D5" s="120"/>
      <c r="E5" s="120"/>
      <c r="F5" s="210"/>
      <c r="G5" s="286" t="s">
        <v>3</v>
      </c>
      <c r="H5" s="287"/>
      <c r="I5" s="287"/>
      <c r="J5" s="287"/>
      <c r="K5" s="124"/>
      <c r="L5" s="124"/>
      <c r="M5" s="124"/>
      <c r="N5" s="286" t="s">
        <v>4</v>
      </c>
      <c r="O5" s="286"/>
      <c r="P5" s="14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</row>
    <row r="6" spans="1:89" s="4" customFormat="1" ht="32.25" customHeight="1">
      <c r="A6" s="122" t="s">
        <v>194</v>
      </c>
      <c r="B6" s="122"/>
      <c r="C6" s="122"/>
      <c r="D6" s="125"/>
      <c r="E6" s="125"/>
      <c r="F6" s="125"/>
      <c r="G6" s="204" t="s">
        <v>5</v>
      </c>
      <c r="H6" s="204" t="s">
        <v>6</v>
      </c>
      <c r="I6" s="211" t="s">
        <v>7</v>
      </c>
      <c r="J6" s="210" t="s">
        <v>8</v>
      </c>
      <c r="K6" s="211" t="s">
        <v>9</v>
      </c>
      <c r="L6" s="211" t="s">
        <v>10</v>
      </c>
      <c r="M6" s="211" t="s">
        <v>11</v>
      </c>
      <c r="N6" s="211" t="s">
        <v>12</v>
      </c>
      <c r="O6" s="211" t="s">
        <v>13</v>
      </c>
      <c r="P6" s="14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</row>
    <row r="7" spans="1:16" s="215" customFormat="1" ht="39.75" customHeight="1">
      <c r="A7" s="141">
        <v>1</v>
      </c>
      <c r="B7" s="12" t="s">
        <v>18</v>
      </c>
      <c r="C7" s="12" t="s">
        <v>19</v>
      </c>
      <c r="D7" s="113" t="s">
        <v>248</v>
      </c>
      <c r="E7" s="113" t="s">
        <v>20</v>
      </c>
      <c r="F7" s="204" t="s">
        <v>222</v>
      </c>
      <c r="G7" s="126">
        <v>0</v>
      </c>
      <c r="H7" s="212">
        <v>0</v>
      </c>
      <c r="I7" s="213">
        <v>2082.96</v>
      </c>
      <c r="J7" s="126">
        <f aca="true" t="shared" si="0" ref="J7:J27">G7+H7+I7</f>
        <v>2082.96</v>
      </c>
      <c r="K7" s="213">
        <v>333.12</v>
      </c>
      <c r="L7" s="213">
        <v>179.14</v>
      </c>
      <c r="M7" s="126">
        <f aca="true" t="shared" si="1" ref="M7:M27">J7+K7+L7</f>
        <v>2595.22</v>
      </c>
      <c r="N7" s="214">
        <v>5.6</v>
      </c>
      <c r="O7" s="214">
        <v>785.71</v>
      </c>
      <c r="P7" s="149"/>
    </row>
    <row r="8" spans="1:16" s="215" customFormat="1" ht="39.75" customHeight="1">
      <c r="A8" s="141">
        <v>2</v>
      </c>
      <c r="B8" s="12" t="s">
        <v>22</v>
      </c>
      <c r="C8" s="12" t="s">
        <v>23</v>
      </c>
      <c r="D8" s="113" t="s">
        <v>248</v>
      </c>
      <c r="E8" s="113" t="s">
        <v>24</v>
      </c>
      <c r="F8" s="204" t="s">
        <v>223</v>
      </c>
      <c r="G8" s="213">
        <v>0</v>
      </c>
      <c r="H8" s="213">
        <v>0</v>
      </c>
      <c r="I8" s="213">
        <v>602.28</v>
      </c>
      <c r="J8" s="126">
        <f t="shared" si="0"/>
        <v>602.28</v>
      </c>
      <c r="K8" s="213">
        <v>0.36</v>
      </c>
      <c r="L8" s="213">
        <v>2.9</v>
      </c>
      <c r="M8" s="126">
        <f t="shared" si="1"/>
        <v>605.54</v>
      </c>
      <c r="N8" s="214">
        <v>13.45</v>
      </c>
      <c r="O8" s="214">
        <v>406.92</v>
      </c>
      <c r="P8" s="149"/>
    </row>
    <row r="9" spans="1:16" s="150" customFormat="1" ht="39" customHeight="1">
      <c r="A9" s="141">
        <v>3</v>
      </c>
      <c r="B9" s="12" t="s">
        <v>26</v>
      </c>
      <c r="C9" s="12" t="s">
        <v>27</v>
      </c>
      <c r="D9" s="113" t="s">
        <v>248</v>
      </c>
      <c r="E9" s="113" t="s">
        <v>28</v>
      </c>
      <c r="F9" s="204" t="s">
        <v>224</v>
      </c>
      <c r="G9" s="126">
        <v>0</v>
      </c>
      <c r="H9" s="126">
        <v>0</v>
      </c>
      <c r="I9" s="126">
        <v>0</v>
      </c>
      <c r="J9" s="126">
        <f t="shared" si="0"/>
        <v>0</v>
      </c>
      <c r="K9" s="126">
        <v>0</v>
      </c>
      <c r="L9" s="126">
        <v>0</v>
      </c>
      <c r="M9" s="126">
        <f t="shared" si="1"/>
        <v>0</v>
      </c>
      <c r="N9" s="126">
        <v>0</v>
      </c>
      <c r="O9" s="126">
        <v>0</v>
      </c>
      <c r="P9" s="216" t="s">
        <v>269</v>
      </c>
    </row>
    <row r="10" spans="1:16" s="217" customFormat="1" ht="39.75" customHeight="1">
      <c r="A10" s="141">
        <v>4</v>
      </c>
      <c r="B10" s="12" t="s">
        <v>31</v>
      </c>
      <c r="C10" s="12" t="s">
        <v>32</v>
      </c>
      <c r="D10" s="113" t="s">
        <v>248</v>
      </c>
      <c r="E10" s="113" t="s">
        <v>20</v>
      </c>
      <c r="F10" s="204" t="s">
        <v>256</v>
      </c>
      <c r="G10" s="126">
        <v>0</v>
      </c>
      <c r="H10" s="126">
        <v>0</v>
      </c>
      <c r="I10" s="126">
        <v>551.79</v>
      </c>
      <c r="J10" s="126">
        <f t="shared" si="0"/>
        <v>551.79</v>
      </c>
      <c r="K10" s="126">
        <v>808.84</v>
      </c>
      <c r="L10" s="126">
        <v>250.93</v>
      </c>
      <c r="M10" s="126">
        <f t="shared" si="1"/>
        <v>1611.5600000000002</v>
      </c>
      <c r="N10" s="126">
        <v>1094.39</v>
      </c>
      <c r="O10" s="126">
        <v>640.81</v>
      </c>
      <c r="P10" s="149"/>
    </row>
    <row r="11" spans="1:16" s="215" customFormat="1" ht="39.75" customHeight="1">
      <c r="A11" s="141">
        <v>5</v>
      </c>
      <c r="B11" s="12" t="s">
        <v>36</v>
      </c>
      <c r="C11" s="12" t="s">
        <v>37</v>
      </c>
      <c r="D11" s="113" t="s">
        <v>248</v>
      </c>
      <c r="E11" s="113" t="s">
        <v>51</v>
      </c>
      <c r="F11" s="204" t="s">
        <v>220</v>
      </c>
      <c r="G11" s="126">
        <v>0</v>
      </c>
      <c r="H11" s="126">
        <v>0</v>
      </c>
      <c r="I11" s="126">
        <v>644.69</v>
      </c>
      <c r="J11" s="126">
        <f t="shared" si="0"/>
        <v>644.69</v>
      </c>
      <c r="K11" s="126">
        <v>309.2</v>
      </c>
      <c r="L11" s="126">
        <v>20</v>
      </c>
      <c r="M11" s="126">
        <f t="shared" si="1"/>
        <v>973.8900000000001</v>
      </c>
      <c r="N11" s="126">
        <v>64.88</v>
      </c>
      <c r="O11" s="126">
        <v>762</v>
      </c>
      <c r="P11" s="149"/>
    </row>
    <row r="12" spans="1:16" s="215" customFormat="1" ht="39.75" customHeight="1">
      <c r="A12" s="141">
        <v>6</v>
      </c>
      <c r="B12" s="12" t="s">
        <v>38</v>
      </c>
      <c r="C12" s="12" t="s">
        <v>30</v>
      </c>
      <c r="D12" s="113" t="s">
        <v>248</v>
      </c>
      <c r="E12" s="113" t="s">
        <v>5</v>
      </c>
      <c r="F12" s="204" t="s">
        <v>225</v>
      </c>
      <c r="G12" s="126">
        <v>151.96</v>
      </c>
      <c r="H12" s="126">
        <v>0</v>
      </c>
      <c r="I12" s="126">
        <v>0</v>
      </c>
      <c r="J12" s="126">
        <f t="shared" si="0"/>
        <v>151.96</v>
      </c>
      <c r="K12" s="126">
        <v>0</v>
      </c>
      <c r="L12" s="126">
        <v>0</v>
      </c>
      <c r="M12" s="126">
        <f t="shared" si="1"/>
        <v>151.96</v>
      </c>
      <c r="N12" s="126">
        <v>2.22</v>
      </c>
      <c r="O12" s="126">
        <v>0</v>
      </c>
      <c r="P12" s="149"/>
    </row>
    <row r="13" spans="1:16" s="150" customFormat="1" ht="72.75" customHeight="1">
      <c r="A13" s="141">
        <v>7</v>
      </c>
      <c r="B13" s="12" t="s">
        <v>258</v>
      </c>
      <c r="C13" s="12" t="s">
        <v>30</v>
      </c>
      <c r="D13" s="113" t="s">
        <v>248</v>
      </c>
      <c r="E13" s="113" t="s">
        <v>40</v>
      </c>
      <c r="F13" s="204" t="s">
        <v>253</v>
      </c>
      <c r="G13" s="126">
        <v>0</v>
      </c>
      <c r="H13" s="126">
        <v>0</v>
      </c>
      <c r="I13" s="126">
        <v>21.34</v>
      </c>
      <c r="J13" s="126">
        <f t="shared" si="0"/>
        <v>21.34</v>
      </c>
      <c r="K13" s="126">
        <v>0</v>
      </c>
      <c r="L13" s="126">
        <v>0</v>
      </c>
      <c r="M13" s="126">
        <f t="shared" si="1"/>
        <v>21.34</v>
      </c>
      <c r="N13" s="126">
        <v>0.083</v>
      </c>
      <c r="O13" s="126">
        <v>11.2051</v>
      </c>
      <c r="P13" s="149"/>
    </row>
    <row r="14" spans="1:16" s="215" customFormat="1" ht="39.75" customHeight="1">
      <c r="A14" s="141">
        <v>8</v>
      </c>
      <c r="B14" s="12" t="s">
        <v>43</v>
      </c>
      <c r="C14" s="12" t="s">
        <v>44</v>
      </c>
      <c r="D14" s="113" t="s">
        <v>248</v>
      </c>
      <c r="E14" s="113" t="s">
        <v>20</v>
      </c>
      <c r="F14" s="13" t="s">
        <v>226</v>
      </c>
      <c r="G14" s="126">
        <v>0</v>
      </c>
      <c r="H14" s="126">
        <v>35.01</v>
      </c>
      <c r="I14" s="126">
        <v>745.15</v>
      </c>
      <c r="J14" s="126">
        <f t="shared" si="0"/>
        <v>780.16</v>
      </c>
      <c r="K14" s="126">
        <v>474.76</v>
      </c>
      <c r="L14" s="126">
        <v>37.67</v>
      </c>
      <c r="M14" s="126">
        <f t="shared" si="1"/>
        <v>1292.5900000000001</v>
      </c>
      <c r="N14" s="126">
        <v>40.28</v>
      </c>
      <c r="O14" s="126">
        <v>760.01</v>
      </c>
      <c r="P14" s="124"/>
    </row>
    <row r="15" spans="1:16" s="150" customFormat="1" ht="39.75" customHeight="1">
      <c r="A15" s="141">
        <v>9</v>
      </c>
      <c r="B15" s="12" t="s">
        <v>46</v>
      </c>
      <c r="C15" s="12" t="s">
        <v>47</v>
      </c>
      <c r="D15" s="113" t="s">
        <v>248</v>
      </c>
      <c r="E15" s="113" t="s">
        <v>48</v>
      </c>
      <c r="F15" s="204" t="s">
        <v>219</v>
      </c>
      <c r="G15" s="179">
        <v>0</v>
      </c>
      <c r="H15" s="179">
        <v>26.56</v>
      </c>
      <c r="I15" s="179">
        <v>602.08</v>
      </c>
      <c r="J15" s="126">
        <f t="shared" si="0"/>
        <v>628.64</v>
      </c>
      <c r="K15" s="179">
        <v>102.42</v>
      </c>
      <c r="L15" s="179">
        <v>26192.35</v>
      </c>
      <c r="M15" s="126">
        <f t="shared" si="1"/>
        <v>26923.41</v>
      </c>
      <c r="N15" s="179">
        <v>17.78</v>
      </c>
      <c r="O15" s="179">
        <v>284.16</v>
      </c>
      <c r="P15" s="149"/>
    </row>
    <row r="16" spans="1:16" s="215" customFormat="1" ht="39.75" customHeight="1">
      <c r="A16" s="141">
        <v>10</v>
      </c>
      <c r="B16" s="12" t="s">
        <v>49</v>
      </c>
      <c r="C16" s="12" t="s">
        <v>50</v>
      </c>
      <c r="D16" s="113" t="s">
        <v>248</v>
      </c>
      <c r="E16" s="113" t="s">
        <v>51</v>
      </c>
      <c r="F16" s="204" t="s">
        <v>227</v>
      </c>
      <c r="G16" s="126">
        <v>0</v>
      </c>
      <c r="H16" s="126">
        <v>0</v>
      </c>
      <c r="I16" s="126">
        <v>69.763</v>
      </c>
      <c r="J16" s="126">
        <f t="shared" si="0"/>
        <v>69.763</v>
      </c>
      <c r="K16" s="126">
        <v>0</v>
      </c>
      <c r="L16" s="126">
        <v>0.076</v>
      </c>
      <c r="M16" s="126">
        <f t="shared" si="1"/>
        <v>69.839</v>
      </c>
      <c r="N16" s="126">
        <v>0.3662</v>
      </c>
      <c r="O16" s="126">
        <v>52.5105</v>
      </c>
      <c r="P16" s="149"/>
    </row>
    <row r="17" spans="1:16" s="215" customFormat="1" ht="39.75" customHeight="1">
      <c r="A17" s="141">
        <v>11</v>
      </c>
      <c r="B17" s="12" t="s">
        <v>53</v>
      </c>
      <c r="C17" s="12" t="s">
        <v>42</v>
      </c>
      <c r="D17" s="113" t="s">
        <v>248</v>
      </c>
      <c r="E17" s="113" t="s">
        <v>54</v>
      </c>
      <c r="F17" s="204" t="s">
        <v>228</v>
      </c>
      <c r="G17" s="126">
        <v>0</v>
      </c>
      <c r="H17" s="126">
        <v>0</v>
      </c>
      <c r="I17" s="126">
        <v>2034.63</v>
      </c>
      <c r="J17" s="126">
        <f t="shared" si="0"/>
        <v>2034.63</v>
      </c>
      <c r="K17" s="218">
        <v>0</v>
      </c>
      <c r="L17" s="218">
        <v>27.24</v>
      </c>
      <c r="M17" s="126">
        <f t="shared" si="1"/>
        <v>2061.87</v>
      </c>
      <c r="N17" s="218">
        <v>0</v>
      </c>
      <c r="O17" s="218">
        <v>1876.6</v>
      </c>
      <c r="P17" s="149"/>
    </row>
    <row r="18" spans="1:16" s="150" customFormat="1" ht="39.75" customHeight="1">
      <c r="A18" s="141">
        <v>12</v>
      </c>
      <c r="B18" s="12" t="s">
        <v>62</v>
      </c>
      <c r="C18" s="12" t="s">
        <v>58</v>
      </c>
      <c r="D18" s="113" t="s">
        <v>248</v>
      </c>
      <c r="E18" s="113" t="s">
        <v>63</v>
      </c>
      <c r="F18" s="204" t="s">
        <v>64</v>
      </c>
      <c r="G18" s="126">
        <v>0</v>
      </c>
      <c r="H18" s="126">
        <v>0</v>
      </c>
      <c r="I18" s="126">
        <v>19.34</v>
      </c>
      <c r="J18" s="126">
        <f t="shared" si="0"/>
        <v>19.34</v>
      </c>
      <c r="K18" s="126">
        <v>0</v>
      </c>
      <c r="L18" s="126">
        <v>0</v>
      </c>
      <c r="M18" s="126">
        <f t="shared" si="1"/>
        <v>19.34</v>
      </c>
      <c r="N18" s="126">
        <v>2.002</v>
      </c>
      <c r="O18" s="126">
        <v>11.48</v>
      </c>
      <c r="P18" s="149"/>
    </row>
    <row r="19" spans="1:16" s="215" customFormat="1" ht="39.75" customHeight="1">
      <c r="A19" s="141">
        <v>13</v>
      </c>
      <c r="B19" s="12" t="s">
        <v>65</v>
      </c>
      <c r="C19" s="14" t="s">
        <v>66</v>
      </c>
      <c r="D19" s="127" t="s">
        <v>248</v>
      </c>
      <c r="E19" s="113" t="s">
        <v>67</v>
      </c>
      <c r="F19" s="204" t="s">
        <v>229</v>
      </c>
      <c r="G19" s="126">
        <v>0</v>
      </c>
      <c r="H19" s="126">
        <v>0</v>
      </c>
      <c r="I19" s="126">
        <v>0</v>
      </c>
      <c r="J19" s="126">
        <f t="shared" si="0"/>
        <v>0</v>
      </c>
      <c r="K19" s="126">
        <v>0</v>
      </c>
      <c r="L19" s="126">
        <v>0</v>
      </c>
      <c r="M19" s="126">
        <f t="shared" si="1"/>
        <v>0</v>
      </c>
      <c r="N19" s="126">
        <v>0</v>
      </c>
      <c r="O19" s="126">
        <v>0</v>
      </c>
      <c r="P19" s="149"/>
    </row>
    <row r="20" spans="1:16" s="215" customFormat="1" ht="67.5" customHeight="1">
      <c r="A20" s="141">
        <v>14</v>
      </c>
      <c r="B20" s="15" t="s">
        <v>254</v>
      </c>
      <c r="C20" s="15" t="s">
        <v>70</v>
      </c>
      <c r="D20" s="16" t="s">
        <v>248</v>
      </c>
      <c r="E20" s="16" t="s">
        <v>71</v>
      </c>
      <c r="F20" s="17" t="s">
        <v>232</v>
      </c>
      <c r="G20" s="126">
        <v>0</v>
      </c>
      <c r="H20" s="126">
        <v>2.85</v>
      </c>
      <c r="I20" s="126">
        <v>504.26</v>
      </c>
      <c r="J20" s="126">
        <f t="shared" si="0"/>
        <v>507.11</v>
      </c>
      <c r="K20" s="126">
        <v>44.65</v>
      </c>
      <c r="L20" s="126">
        <v>7.78</v>
      </c>
      <c r="M20" s="126">
        <f t="shared" si="1"/>
        <v>559.54</v>
      </c>
      <c r="N20" s="126">
        <v>16.14</v>
      </c>
      <c r="O20" s="126">
        <v>117.99</v>
      </c>
      <c r="P20" s="149"/>
    </row>
    <row r="21" spans="1:16" s="150" customFormat="1" ht="39.75" customHeight="1">
      <c r="A21" s="141">
        <v>15</v>
      </c>
      <c r="B21" s="12" t="s">
        <v>73</v>
      </c>
      <c r="C21" s="12" t="s">
        <v>74</v>
      </c>
      <c r="D21" s="113" t="s">
        <v>248</v>
      </c>
      <c r="E21" s="113" t="s">
        <v>48</v>
      </c>
      <c r="F21" s="204" t="s">
        <v>230</v>
      </c>
      <c r="G21" s="126">
        <v>0</v>
      </c>
      <c r="H21" s="126">
        <v>0</v>
      </c>
      <c r="I21" s="126">
        <v>4.48</v>
      </c>
      <c r="J21" s="126">
        <f t="shared" si="0"/>
        <v>4.48</v>
      </c>
      <c r="K21" s="126">
        <v>0</v>
      </c>
      <c r="L21" s="126">
        <v>0</v>
      </c>
      <c r="M21" s="126">
        <f t="shared" si="1"/>
        <v>4.48</v>
      </c>
      <c r="N21" s="126">
        <v>0</v>
      </c>
      <c r="O21" s="126">
        <v>0.75</v>
      </c>
      <c r="P21" s="149"/>
    </row>
    <row r="22" spans="1:16" s="150" customFormat="1" ht="39.75" customHeight="1">
      <c r="A22" s="141">
        <v>16</v>
      </c>
      <c r="B22" s="15" t="s">
        <v>76</v>
      </c>
      <c r="C22" s="15" t="s">
        <v>77</v>
      </c>
      <c r="D22" s="16" t="s">
        <v>248</v>
      </c>
      <c r="E22" s="16" t="s">
        <v>56</v>
      </c>
      <c r="F22" s="17" t="s">
        <v>78</v>
      </c>
      <c r="G22" s="126">
        <v>0</v>
      </c>
      <c r="H22" s="126">
        <v>0</v>
      </c>
      <c r="I22" s="126">
        <v>0</v>
      </c>
      <c r="J22" s="126">
        <f t="shared" si="0"/>
        <v>0</v>
      </c>
      <c r="K22" s="126">
        <v>0</v>
      </c>
      <c r="L22" s="126">
        <v>0</v>
      </c>
      <c r="M22" s="126">
        <f t="shared" si="1"/>
        <v>0</v>
      </c>
      <c r="N22" s="126">
        <v>3.56</v>
      </c>
      <c r="O22" s="126">
        <v>0</v>
      </c>
      <c r="P22" s="149"/>
    </row>
    <row r="23" spans="1:16" s="150" customFormat="1" ht="39.75" customHeight="1">
      <c r="A23" s="141">
        <v>17</v>
      </c>
      <c r="B23" s="15" t="s">
        <v>182</v>
      </c>
      <c r="C23" s="180" t="s">
        <v>255</v>
      </c>
      <c r="D23" s="127" t="s">
        <v>248</v>
      </c>
      <c r="E23" s="16" t="s">
        <v>5</v>
      </c>
      <c r="F23" s="219" t="s">
        <v>155</v>
      </c>
      <c r="G23" s="126">
        <v>36.32</v>
      </c>
      <c r="H23" s="126">
        <v>0</v>
      </c>
      <c r="I23" s="126">
        <v>0</v>
      </c>
      <c r="J23" s="126">
        <f t="shared" si="0"/>
        <v>36.32</v>
      </c>
      <c r="K23" s="126">
        <v>0</v>
      </c>
      <c r="L23" s="126">
        <v>0</v>
      </c>
      <c r="M23" s="126">
        <f t="shared" si="1"/>
        <v>36.32</v>
      </c>
      <c r="N23" s="126">
        <v>1.03</v>
      </c>
      <c r="O23" s="126">
        <v>0</v>
      </c>
      <c r="P23" s="149"/>
    </row>
    <row r="24" spans="1:16" s="215" customFormat="1" ht="39.75" customHeight="1">
      <c r="A24" s="141">
        <v>18</v>
      </c>
      <c r="B24" s="12" t="s">
        <v>34</v>
      </c>
      <c r="C24" s="12" t="s">
        <v>251</v>
      </c>
      <c r="D24" s="113" t="s">
        <v>248</v>
      </c>
      <c r="E24" s="113" t="s">
        <v>5</v>
      </c>
      <c r="F24" s="204" t="s">
        <v>221</v>
      </c>
      <c r="G24" s="126">
        <v>14.72</v>
      </c>
      <c r="H24" s="126">
        <v>0</v>
      </c>
      <c r="I24" s="126">
        <v>0</v>
      </c>
      <c r="J24" s="126">
        <f t="shared" si="0"/>
        <v>14.72</v>
      </c>
      <c r="K24" s="126">
        <v>0</v>
      </c>
      <c r="L24" s="126">
        <v>0</v>
      </c>
      <c r="M24" s="126">
        <f t="shared" si="1"/>
        <v>14.72</v>
      </c>
      <c r="N24" s="126">
        <v>0.32</v>
      </c>
      <c r="O24" s="126">
        <v>0</v>
      </c>
      <c r="P24" s="149"/>
    </row>
    <row r="25" spans="1:16" s="215" customFormat="1" ht="39.75" customHeight="1">
      <c r="A25" s="141">
        <v>19</v>
      </c>
      <c r="B25" s="12" t="s">
        <v>57</v>
      </c>
      <c r="C25" s="12" t="s">
        <v>58</v>
      </c>
      <c r="D25" s="113" t="s">
        <v>248</v>
      </c>
      <c r="E25" s="113" t="s">
        <v>40</v>
      </c>
      <c r="F25" s="204" t="s">
        <v>59</v>
      </c>
      <c r="G25" s="126">
        <v>0</v>
      </c>
      <c r="H25" s="126">
        <v>0</v>
      </c>
      <c r="I25" s="126">
        <v>222.68</v>
      </c>
      <c r="J25" s="126">
        <f>SUM(G25:I25)</f>
        <v>222.68</v>
      </c>
      <c r="K25" s="126">
        <v>39.38</v>
      </c>
      <c r="L25" s="126">
        <v>138.85</v>
      </c>
      <c r="M25" s="126">
        <f t="shared" si="1"/>
        <v>400.90999999999997</v>
      </c>
      <c r="N25" s="220">
        <v>119.06</v>
      </c>
      <c r="O25" s="220">
        <v>149.08</v>
      </c>
      <c r="P25" s="149"/>
    </row>
    <row r="26" spans="1:16" s="152" customFormat="1" ht="39.75" customHeight="1">
      <c r="A26" s="141">
        <v>20</v>
      </c>
      <c r="B26" s="211" t="s">
        <v>179</v>
      </c>
      <c r="C26" s="221" t="s">
        <v>30</v>
      </c>
      <c r="D26" s="113" t="s">
        <v>248</v>
      </c>
      <c r="E26" s="113" t="s">
        <v>40</v>
      </c>
      <c r="F26" s="204" t="s">
        <v>180</v>
      </c>
      <c r="G26" s="222">
        <v>0</v>
      </c>
      <c r="H26" s="222">
        <v>0</v>
      </c>
      <c r="I26" s="222">
        <v>2574.19</v>
      </c>
      <c r="J26" s="126">
        <f>SUM(G26:I26)</f>
        <v>2574.19</v>
      </c>
      <c r="K26" s="222">
        <v>22.28</v>
      </c>
      <c r="L26" s="222">
        <v>85.46</v>
      </c>
      <c r="M26" s="126">
        <f t="shared" si="1"/>
        <v>2681.9300000000003</v>
      </c>
      <c r="N26" s="212">
        <v>26.23</v>
      </c>
      <c r="O26" s="212">
        <v>1183.25</v>
      </c>
      <c r="P26" s="151"/>
    </row>
    <row r="27" spans="1:16" s="152" customFormat="1" ht="39.75" customHeight="1">
      <c r="A27" s="141">
        <v>21</v>
      </c>
      <c r="B27" s="12" t="s">
        <v>61</v>
      </c>
      <c r="C27" s="12" t="s">
        <v>183</v>
      </c>
      <c r="D27" s="113" t="s">
        <v>248</v>
      </c>
      <c r="E27" s="113" t="s">
        <v>20</v>
      </c>
      <c r="F27" s="204" t="s">
        <v>60</v>
      </c>
      <c r="G27" s="126">
        <v>0</v>
      </c>
      <c r="H27" s="126">
        <v>0</v>
      </c>
      <c r="I27" s="126">
        <v>492.08</v>
      </c>
      <c r="J27" s="126">
        <f t="shared" si="0"/>
        <v>492.08</v>
      </c>
      <c r="K27" s="126">
        <v>25.67</v>
      </c>
      <c r="L27" s="126">
        <v>97.99</v>
      </c>
      <c r="M27" s="126">
        <f t="shared" si="1"/>
        <v>615.74</v>
      </c>
      <c r="N27" s="126">
        <v>17.26</v>
      </c>
      <c r="O27" s="126">
        <v>114.61</v>
      </c>
      <c r="P27" s="151"/>
    </row>
    <row r="28" spans="1:16" s="152" customFormat="1" ht="15.75" customHeight="1">
      <c r="A28" s="141"/>
      <c r="B28" s="121" t="s">
        <v>267</v>
      </c>
      <c r="C28" s="12"/>
      <c r="D28" s="113"/>
      <c r="E28" s="113"/>
      <c r="F28" s="204"/>
      <c r="G28" s="126"/>
      <c r="H28" s="126"/>
      <c r="I28" s="126"/>
      <c r="J28" s="126"/>
      <c r="K28" s="126"/>
      <c r="L28" s="126"/>
      <c r="M28" s="126"/>
      <c r="N28" s="126"/>
      <c r="O28" s="126"/>
      <c r="P28" s="151"/>
    </row>
    <row r="29" spans="1:16" s="150" customFormat="1" ht="39.75" customHeight="1">
      <c r="A29" s="141">
        <v>22</v>
      </c>
      <c r="B29" s="14" t="s">
        <v>147</v>
      </c>
      <c r="C29" s="14" t="s">
        <v>148</v>
      </c>
      <c r="D29" s="127" t="s">
        <v>249</v>
      </c>
      <c r="E29" s="113" t="s">
        <v>14</v>
      </c>
      <c r="F29" s="17" t="s">
        <v>149</v>
      </c>
      <c r="G29" s="223">
        <v>0</v>
      </c>
      <c r="H29" s="223">
        <v>0</v>
      </c>
      <c r="I29" s="223">
        <v>0</v>
      </c>
      <c r="J29" s="126">
        <f>G29+H29+I29</f>
        <v>0</v>
      </c>
      <c r="K29" s="223">
        <v>54.102</v>
      </c>
      <c r="L29" s="223">
        <v>1.021</v>
      </c>
      <c r="M29" s="126">
        <f>J29+K29+L29</f>
        <v>55.123</v>
      </c>
      <c r="N29" s="223">
        <v>2.51</v>
      </c>
      <c r="O29" s="223">
        <v>19.74</v>
      </c>
      <c r="P29" s="149"/>
    </row>
    <row r="30" spans="1:16" s="158" customFormat="1" ht="22.5" customHeight="1">
      <c r="A30" s="153"/>
      <c r="B30" s="154"/>
      <c r="C30" s="155"/>
      <c r="D30" s="155"/>
      <c r="E30" s="156"/>
      <c r="F30" s="157"/>
      <c r="G30" s="157">
        <f aca="true" t="shared" si="2" ref="G30:O30">SUM(G7:G29)</f>
        <v>203</v>
      </c>
      <c r="H30" s="157">
        <f t="shared" si="2"/>
        <v>64.41999999999999</v>
      </c>
      <c r="I30" s="157">
        <f t="shared" si="2"/>
        <v>11171.713</v>
      </c>
      <c r="J30" s="157">
        <f t="shared" si="2"/>
        <v>11439.133</v>
      </c>
      <c r="K30" s="157">
        <f t="shared" si="2"/>
        <v>2214.7820000000006</v>
      </c>
      <c r="L30" s="157">
        <f t="shared" si="2"/>
        <v>27041.407</v>
      </c>
      <c r="M30" s="157">
        <f t="shared" si="2"/>
        <v>40695.32200000001</v>
      </c>
      <c r="N30" s="157">
        <f t="shared" si="2"/>
        <v>1427.1612</v>
      </c>
      <c r="O30" s="157">
        <f t="shared" si="2"/>
        <v>7176.825599999998</v>
      </c>
      <c r="P30" s="153"/>
    </row>
    <row r="31" spans="1:5" ht="15">
      <c r="A31" s="19"/>
      <c r="B31" s="112"/>
      <c r="C31" s="111"/>
      <c r="D31" s="111"/>
      <c r="E31" s="115"/>
    </row>
    <row r="32" spans="1:5" ht="15">
      <c r="A32" s="19"/>
      <c r="B32" s="19"/>
      <c r="C32" s="19"/>
      <c r="D32" s="115"/>
      <c r="E32" s="115"/>
    </row>
    <row r="33" ht="15">
      <c r="J33" s="18" t="s">
        <v>239</v>
      </c>
    </row>
  </sheetData>
  <sheetProtection/>
  <autoFilter ref="J1:J33"/>
  <mergeCells count="7">
    <mergeCell ref="A1:O1"/>
    <mergeCell ref="A2:N2"/>
    <mergeCell ref="G4:O4"/>
    <mergeCell ref="G5:J5"/>
    <mergeCell ref="N5:O5"/>
    <mergeCell ref="M3:O3"/>
    <mergeCell ref="F3:H3"/>
  </mergeCells>
  <printOptions/>
  <pageMargins left="0.2362204724409449" right="0.2362204724409449" top="0.2362204724409449" bottom="0.2362204724409449" header="0.2362204724409449" footer="0.2362204724409449"/>
  <pageSetup horizontalDpi="600" verticalDpi="600" orientation="landscape" paperSize="9" scale="84" r:id="rId3"/>
  <rowBreaks count="2" manualBreakCount="2">
    <brk id="16" max="15" man="1"/>
    <brk id="30" max="1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PageLayoutView="0" workbookViewId="0" topLeftCell="A10">
      <selection activeCell="F21" sqref="F21"/>
    </sheetView>
  </sheetViews>
  <sheetFormatPr defaultColWidth="9.140625" defaultRowHeight="27.75" customHeight="1"/>
  <cols>
    <col min="1" max="1" width="13.00390625" style="7" customWidth="1"/>
    <col min="2" max="2" width="40.57421875" style="7" customWidth="1"/>
    <col min="3" max="3" width="19.57421875" style="7" customWidth="1"/>
    <col min="4" max="4" width="13.421875" style="7" customWidth="1"/>
    <col min="5" max="5" width="12.421875" style="7" customWidth="1"/>
    <col min="6" max="6" width="20.140625" style="7" customWidth="1"/>
    <col min="7" max="7" width="19.28125" style="7" customWidth="1"/>
    <col min="8" max="8" width="17.140625" style="6" customWidth="1"/>
    <col min="9" max="9" width="9.140625" style="4" customWidth="1"/>
  </cols>
  <sheetData>
    <row r="1" spans="1:8" ht="29.25" customHeight="1">
      <c r="A1" s="325" t="s">
        <v>217</v>
      </c>
      <c r="B1" s="325"/>
      <c r="C1" s="325"/>
      <c r="D1" s="325"/>
      <c r="E1" s="325"/>
      <c r="F1" s="325"/>
      <c r="G1" s="325"/>
      <c r="H1" s="325"/>
    </row>
    <row r="2" spans="1:8" ht="49.5" customHeight="1">
      <c r="A2" s="335" t="s">
        <v>281</v>
      </c>
      <c r="B2" s="335"/>
      <c r="C2" s="335"/>
      <c r="D2" s="335"/>
      <c r="E2" s="335"/>
      <c r="F2" s="335"/>
      <c r="G2" s="335"/>
      <c r="H2" s="335"/>
    </row>
    <row r="3" spans="1:8" ht="26.25" customHeight="1">
      <c r="A3" s="98"/>
      <c r="B3" s="98"/>
      <c r="C3" s="332" t="s">
        <v>246</v>
      </c>
      <c r="D3" s="333"/>
      <c r="E3" s="334"/>
      <c r="F3" s="332" t="s">
        <v>218</v>
      </c>
      <c r="G3" s="333"/>
      <c r="H3" s="334"/>
    </row>
    <row r="4" spans="1:8" ht="27.75" customHeight="1">
      <c r="A4" s="331" t="s">
        <v>196</v>
      </c>
      <c r="B4" s="331"/>
      <c r="C4" s="331"/>
      <c r="D4" s="331"/>
      <c r="E4" s="331"/>
      <c r="F4" s="331"/>
      <c r="G4" s="99"/>
      <c r="H4" s="99"/>
    </row>
    <row r="5" spans="1:8" ht="39" customHeight="1">
      <c r="A5" s="100" t="s">
        <v>197</v>
      </c>
      <c r="B5" s="101" t="s">
        <v>198</v>
      </c>
      <c r="C5" s="11" t="s">
        <v>235</v>
      </c>
      <c r="D5" s="102" t="s">
        <v>129</v>
      </c>
      <c r="E5" s="102" t="s">
        <v>236</v>
      </c>
      <c r="F5" s="102" t="s">
        <v>237</v>
      </c>
      <c r="G5" s="101" t="s">
        <v>129</v>
      </c>
      <c r="H5" s="100" t="s">
        <v>8</v>
      </c>
    </row>
    <row r="6" spans="1:8" ht="39" customHeight="1">
      <c r="A6" s="103">
        <v>1</v>
      </c>
      <c r="B6" s="99" t="s">
        <v>56</v>
      </c>
      <c r="C6" s="104">
        <f>'Pvt.Sez Employment'!M23</f>
        <v>10</v>
      </c>
      <c r="D6" s="104">
        <v>224</v>
      </c>
      <c r="E6" s="104">
        <f aca="true" t="shared" si="0" ref="E6:E21">SUM(C6:D6)</f>
        <v>234</v>
      </c>
      <c r="F6" s="106">
        <f>'Pvt.Sez Investment'!P25</f>
        <v>28.25</v>
      </c>
      <c r="G6" s="105">
        <v>380.48</v>
      </c>
      <c r="H6" s="105">
        <f aca="true" t="shared" si="1" ref="H6:H22">SUM(F6:G6)</f>
        <v>408.73</v>
      </c>
    </row>
    <row r="7" spans="1:8" ht="39" customHeight="1">
      <c r="A7" s="103">
        <v>2</v>
      </c>
      <c r="B7" s="99" t="s">
        <v>202</v>
      </c>
      <c r="C7" s="104">
        <f>'Pvt.Sez Employment'!M13+'Pvt.Sez Employment'!M24+'Pvt.Sez Employment'!M25</f>
        <v>2375</v>
      </c>
      <c r="D7" s="104">
        <v>684</v>
      </c>
      <c r="E7" s="104">
        <f>SUM(C7:D7)</f>
        <v>3059</v>
      </c>
      <c r="F7" s="106">
        <f>'Pvt.Sez Investment'!P15+'Pvt.Sez Investment'!P26+'Pvt.Sez Investment'!P27</f>
        <v>199.51</v>
      </c>
      <c r="G7" s="105">
        <v>25.91</v>
      </c>
      <c r="H7" s="105">
        <f t="shared" si="1"/>
        <v>225.42</v>
      </c>
    </row>
    <row r="8" spans="1:8" ht="39" customHeight="1">
      <c r="A8" s="103">
        <v>3</v>
      </c>
      <c r="B8" s="110" t="s">
        <v>203</v>
      </c>
      <c r="C8" s="104">
        <v>0</v>
      </c>
      <c r="D8" s="104">
        <v>0</v>
      </c>
      <c r="E8" s="104">
        <f t="shared" si="0"/>
        <v>0</v>
      </c>
      <c r="F8" s="106">
        <v>0</v>
      </c>
      <c r="G8" s="105">
        <v>0</v>
      </c>
      <c r="H8" s="105">
        <f t="shared" si="1"/>
        <v>0</v>
      </c>
    </row>
    <row r="9" spans="1:8" ht="39" customHeight="1">
      <c r="A9" s="103">
        <v>4</v>
      </c>
      <c r="B9" s="99" t="s">
        <v>204</v>
      </c>
      <c r="C9" s="104">
        <v>0</v>
      </c>
      <c r="D9" s="104">
        <v>77</v>
      </c>
      <c r="E9" s="104">
        <f t="shared" si="0"/>
        <v>77</v>
      </c>
      <c r="F9" s="106">
        <v>0</v>
      </c>
      <c r="G9" s="105">
        <v>107.22</v>
      </c>
      <c r="H9" s="105">
        <f t="shared" si="1"/>
        <v>107.22</v>
      </c>
    </row>
    <row r="10" spans="1:8" ht="39" customHeight="1">
      <c r="A10" s="103">
        <v>5</v>
      </c>
      <c r="B10" s="99" t="s">
        <v>205</v>
      </c>
      <c r="C10" s="104">
        <f>'Pvt.Sez Employment'!M26+'Pvt.Sez Employment'!M27</f>
        <v>4830</v>
      </c>
      <c r="D10" s="104">
        <v>159</v>
      </c>
      <c r="E10" s="104">
        <f>SUM(C10:D10)</f>
        <v>4989</v>
      </c>
      <c r="F10" s="106">
        <v>0</v>
      </c>
      <c r="G10" s="105">
        <v>23.69</v>
      </c>
      <c r="H10" s="105">
        <f t="shared" si="1"/>
        <v>23.69</v>
      </c>
    </row>
    <row r="11" spans="1:8" ht="39" customHeight="1">
      <c r="A11" s="103">
        <v>6</v>
      </c>
      <c r="B11" s="99" t="s">
        <v>206</v>
      </c>
      <c r="C11" s="104">
        <v>0</v>
      </c>
      <c r="D11" s="104">
        <v>954</v>
      </c>
      <c r="E11" s="104">
        <f t="shared" si="0"/>
        <v>954</v>
      </c>
      <c r="F11" s="106">
        <v>0</v>
      </c>
      <c r="G11" s="105">
        <v>6.441</v>
      </c>
      <c r="H11" s="105">
        <f t="shared" si="1"/>
        <v>6.441</v>
      </c>
    </row>
    <row r="12" spans="1:8" ht="39" customHeight="1">
      <c r="A12" s="103">
        <v>7</v>
      </c>
      <c r="B12" s="99" t="s">
        <v>207</v>
      </c>
      <c r="C12" s="104">
        <f>'Pvt.Sez Employment'!M8+'Pvt.Sez Employment'!M11+'Pvt.Sez Employment'!M15+'Pvt.Sez Employment'!M28</f>
        <v>10698</v>
      </c>
      <c r="D12" s="104">
        <v>1259</v>
      </c>
      <c r="E12" s="104">
        <f>C12+D12</f>
        <v>11957</v>
      </c>
      <c r="F12" s="106">
        <f>'Pvt.Sez Investment'!P10+'Pvt.Sez Investment'!P13+'Pvt.Sez Investment'!P17+'Pvt.Sez Investment'!P30</f>
        <v>8086.112999999999</v>
      </c>
      <c r="G12" s="105">
        <v>856.74</v>
      </c>
      <c r="H12" s="105">
        <f t="shared" si="1"/>
        <v>8942.853</v>
      </c>
    </row>
    <row r="13" spans="1:8" ht="39" customHeight="1">
      <c r="A13" s="103">
        <v>8</v>
      </c>
      <c r="B13" s="99" t="s">
        <v>208</v>
      </c>
      <c r="C13" s="104">
        <v>0</v>
      </c>
      <c r="D13" s="104">
        <v>90</v>
      </c>
      <c r="E13" s="104">
        <f t="shared" si="0"/>
        <v>90</v>
      </c>
      <c r="F13" s="106">
        <v>0</v>
      </c>
      <c r="G13" s="105">
        <v>1.86</v>
      </c>
      <c r="H13" s="105">
        <f t="shared" si="1"/>
        <v>1.86</v>
      </c>
    </row>
    <row r="14" spans="1:8" ht="39" customHeight="1">
      <c r="A14" s="103">
        <v>9</v>
      </c>
      <c r="B14" s="99" t="s">
        <v>209</v>
      </c>
      <c r="C14" s="104">
        <v>0</v>
      </c>
      <c r="D14" s="104">
        <v>0</v>
      </c>
      <c r="E14" s="104">
        <f t="shared" si="0"/>
        <v>0</v>
      </c>
      <c r="F14" s="106">
        <v>0</v>
      </c>
      <c r="G14" s="105">
        <v>0</v>
      </c>
      <c r="H14" s="105">
        <f t="shared" si="1"/>
        <v>0</v>
      </c>
    </row>
    <row r="15" spans="1:8" ht="39" customHeight="1">
      <c r="A15" s="103">
        <v>10</v>
      </c>
      <c r="B15" s="99" t="s">
        <v>210</v>
      </c>
      <c r="C15" s="104">
        <f>'Pvt.Sez Employment'!M9+'Pvt.Sez Employment'!M19</f>
        <v>11059</v>
      </c>
      <c r="D15" s="104">
        <v>0</v>
      </c>
      <c r="E15" s="104">
        <f t="shared" si="0"/>
        <v>11059</v>
      </c>
      <c r="F15" s="106">
        <f>'Pvt.Sez Investment'!P11+'Pvt.Sez Investment'!P21</f>
        <v>645.2599999999999</v>
      </c>
      <c r="G15" s="105">
        <v>0</v>
      </c>
      <c r="H15" s="105">
        <f t="shared" si="1"/>
        <v>645.2599999999999</v>
      </c>
    </row>
    <row r="16" spans="1:8" ht="39" customHeight="1">
      <c r="A16" s="103">
        <v>11</v>
      </c>
      <c r="B16" s="99" t="s">
        <v>211</v>
      </c>
      <c r="C16" s="104">
        <f>'Pvt.Sez Employment'!M18</f>
        <v>100</v>
      </c>
      <c r="D16" s="104">
        <v>4</v>
      </c>
      <c r="E16" s="104">
        <f>SUM(C16:D16)</f>
        <v>104</v>
      </c>
      <c r="F16" s="106">
        <f>'Pvt.Sez Investment'!P20</f>
        <v>441.52</v>
      </c>
      <c r="G16" s="105">
        <v>0.4</v>
      </c>
      <c r="H16" s="105">
        <f t="shared" si="1"/>
        <v>441.91999999999996</v>
      </c>
    </row>
    <row r="17" spans="1:8" ht="39" customHeight="1">
      <c r="A17" s="103">
        <v>12</v>
      </c>
      <c r="B17" s="99" t="s">
        <v>212</v>
      </c>
      <c r="C17" s="104">
        <f>'Pvt.Sez Employment'!M30</f>
        <v>16</v>
      </c>
      <c r="D17" s="104">
        <v>0</v>
      </c>
      <c r="E17" s="104">
        <f t="shared" si="0"/>
        <v>16</v>
      </c>
      <c r="F17" s="106">
        <f>'Pvt.Sez Investment'!P32</f>
        <v>1740.66</v>
      </c>
      <c r="G17" s="105">
        <v>0</v>
      </c>
      <c r="H17" s="105">
        <f t="shared" si="1"/>
        <v>1740.66</v>
      </c>
    </row>
    <row r="18" spans="1:8" ht="39" customHeight="1">
      <c r="A18" s="103">
        <v>13</v>
      </c>
      <c r="B18" s="99" t="s">
        <v>213</v>
      </c>
      <c r="C18" s="104">
        <v>0</v>
      </c>
      <c r="D18" s="104">
        <v>86</v>
      </c>
      <c r="E18" s="104">
        <f t="shared" si="0"/>
        <v>86</v>
      </c>
      <c r="F18" s="106">
        <v>0</v>
      </c>
      <c r="G18" s="105">
        <v>12.097</v>
      </c>
      <c r="H18" s="105">
        <f t="shared" si="1"/>
        <v>12.097</v>
      </c>
    </row>
    <row r="19" spans="1:8" ht="39" customHeight="1">
      <c r="A19" s="103">
        <v>14</v>
      </c>
      <c r="B19" s="110" t="s">
        <v>214</v>
      </c>
      <c r="C19" s="104">
        <f>'Pvt.Sez Employment'!M12+'Pvt.Sez Employment'!M17</f>
        <v>17933</v>
      </c>
      <c r="D19" s="104">
        <v>7</v>
      </c>
      <c r="E19" s="104">
        <f t="shared" si="0"/>
        <v>17940</v>
      </c>
      <c r="F19" s="106">
        <f>'Pvt.Sez Investment'!P14+'Pvt.Sez Investment'!P19</f>
        <v>1041.94</v>
      </c>
      <c r="G19" s="105">
        <v>0.7</v>
      </c>
      <c r="H19" s="105">
        <f t="shared" si="1"/>
        <v>1042.64</v>
      </c>
    </row>
    <row r="20" spans="1:8" ht="39" customHeight="1">
      <c r="A20" s="103">
        <v>15</v>
      </c>
      <c r="B20" s="99" t="s">
        <v>215</v>
      </c>
      <c r="C20" s="104">
        <v>0</v>
      </c>
      <c r="D20" s="104">
        <v>0</v>
      </c>
      <c r="E20" s="104">
        <f t="shared" si="0"/>
        <v>0</v>
      </c>
      <c r="F20" s="106">
        <v>0</v>
      </c>
      <c r="G20" s="105">
        <v>0</v>
      </c>
      <c r="H20" s="105">
        <f t="shared" si="1"/>
        <v>0</v>
      </c>
    </row>
    <row r="21" spans="1:8" ht="39" customHeight="1">
      <c r="A21" s="103">
        <v>16</v>
      </c>
      <c r="B21" s="99" t="s">
        <v>216</v>
      </c>
      <c r="C21" s="104">
        <v>8442</v>
      </c>
      <c r="D21" s="104">
        <v>377</v>
      </c>
      <c r="E21" s="104">
        <f t="shared" si="0"/>
        <v>8819</v>
      </c>
      <c r="F21" s="106">
        <v>12541.95</v>
      </c>
      <c r="G21" s="105">
        <v>210.58</v>
      </c>
      <c r="H21" s="105">
        <f t="shared" si="1"/>
        <v>12752.53</v>
      </c>
    </row>
    <row r="22" spans="1:11" s="8" customFormat="1" ht="39" customHeight="1">
      <c r="A22" s="107"/>
      <c r="B22" s="166" t="s">
        <v>8</v>
      </c>
      <c r="C22" s="167">
        <f>SUM(C6:C21)</f>
        <v>55463</v>
      </c>
      <c r="D22" s="167">
        <f>SUM(D6:D21)</f>
        <v>3921</v>
      </c>
      <c r="E22" s="167">
        <f>SUM(E6:E21)</f>
        <v>59384</v>
      </c>
      <c r="F22" s="168">
        <f>SUM(F6:F21)</f>
        <v>24725.203</v>
      </c>
      <c r="G22" s="169">
        <f>SUM(G6:G21)</f>
        <v>1626.1180000000002</v>
      </c>
      <c r="H22" s="168">
        <f t="shared" si="1"/>
        <v>26351.321</v>
      </c>
      <c r="I22" s="108"/>
      <c r="J22" s="330"/>
      <c r="K22" s="330"/>
    </row>
  </sheetData>
  <sheetProtection/>
  <mergeCells count="6">
    <mergeCell ref="J22:K22"/>
    <mergeCell ref="A4:F4"/>
    <mergeCell ref="F3:H3"/>
    <mergeCell ref="A2:H2"/>
    <mergeCell ref="A1:H1"/>
    <mergeCell ref="C3:E3"/>
  </mergeCells>
  <printOptions/>
  <pageMargins left="0.7086614173228347" right="0.7086614173228347" top="0.2362204724409449" bottom="0.1968503937007874" header="0.31496062992125984" footer="0.1968503937007874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2"/>
  <sheetViews>
    <sheetView view="pageBreakPreview" zoomScaleSheetLayoutView="100" zoomScalePageLayoutView="0" workbookViewId="0" topLeftCell="A12">
      <selection activeCell="K23" sqref="K23"/>
    </sheetView>
  </sheetViews>
  <sheetFormatPr defaultColWidth="9.140625" defaultRowHeight="15"/>
  <cols>
    <col min="1" max="1" width="6.57421875" style="0" customWidth="1"/>
    <col min="2" max="2" width="30.00390625" style="0" customWidth="1"/>
    <col min="3" max="3" width="13.140625" style="0" customWidth="1"/>
    <col min="4" max="4" width="12.57421875" style="0" customWidth="1"/>
    <col min="5" max="5" width="11.28125" style="0" customWidth="1"/>
    <col min="6" max="6" width="15.7109375" style="0" customWidth="1"/>
    <col min="7" max="7" width="16.8515625" style="0" customWidth="1"/>
  </cols>
  <sheetData>
    <row r="2" spans="1:7" ht="42.75" customHeight="1">
      <c r="A2" s="336" t="s">
        <v>289</v>
      </c>
      <c r="B2" s="337"/>
      <c r="C2" s="337"/>
      <c r="D2" s="337"/>
      <c r="E2" s="337"/>
      <c r="F2" s="337"/>
      <c r="G2" s="338"/>
    </row>
    <row r="3" spans="1:7" ht="21">
      <c r="A3" s="339" t="s">
        <v>196</v>
      </c>
      <c r="B3" s="339"/>
      <c r="C3" s="339"/>
      <c r="D3" s="339"/>
      <c r="E3" s="339"/>
      <c r="F3" s="339"/>
      <c r="G3" s="267"/>
    </row>
    <row r="4" spans="1:7" ht="162">
      <c r="A4" s="189" t="s">
        <v>197</v>
      </c>
      <c r="B4" s="190" t="s">
        <v>198</v>
      </c>
      <c r="C4" s="191" t="s">
        <v>199</v>
      </c>
      <c r="D4" s="191" t="s">
        <v>200</v>
      </c>
      <c r="E4" s="192" t="s">
        <v>272</v>
      </c>
      <c r="F4" s="193" t="s">
        <v>8</v>
      </c>
      <c r="G4" s="194" t="s">
        <v>8</v>
      </c>
    </row>
    <row r="5" spans="1:7" ht="21">
      <c r="A5" s="268">
        <v>1</v>
      </c>
      <c r="B5" s="269" t="s">
        <v>56</v>
      </c>
      <c r="C5" s="270">
        <f>'Sectorwise VSEZ'!F4</f>
        <v>0</v>
      </c>
      <c r="D5" s="270">
        <v>0</v>
      </c>
      <c r="E5" s="271">
        <v>125.96</v>
      </c>
      <c r="F5" s="270">
        <f aca="true" t="shared" si="0" ref="F5:F21">SUM(C5:E5)</f>
        <v>125.96</v>
      </c>
      <c r="G5" s="272">
        <f aca="true" t="shared" si="1" ref="G5:G22">SUM(F5)</f>
        <v>125.96</v>
      </c>
    </row>
    <row r="6" spans="1:7" ht="40.5">
      <c r="A6" s="268">
        <v>2</v>
      </c>
      <c r="B6" s="269" t="s">
        <v>202</v>
      </c>
      <c r="C6" s="270">
        <v>64</v>
      </c>
      <c r="D6" s="270">
        <v>0</v>
      </c>
      <c r="E6" s="271">
        <v>43386.35</v>
      </c>
      <c r="F6" s="270">
        <f t="shared" si="0"/>
        <v>43450.35</v>
      </c>
      <c r="G6" s="272">
        <f t="shared" si="1"/>
        <v>43450.35</v>
      </c>
    </row>
    <row r="7" spans="1:7" ht="40.5">
      <c r="A7" s="268">
        <v>3</v>
      </c>
      <c r="B7" s="269" t="s">
        <v>203</v>
      </c>
      <c r="C7" s="270">
        <f>'Sectorwise VSEZ'!H4</f>
        <v>0</v>
      </c>
      <c r="D7" s="270">
        <v>0</v>
      </c>
      <c r="E7" s="271">
        <v>7.31</v>
      </c>
      <c r="F7" s="270">
        <f t="shared" si="0"/>
        <v>7.31</v>
      </c>
      <c r="G7" s="272">
        <f t="shared" si="1"/>
        <v>7.31</v>
      </c>
    </row>
    <row r="8" spans="1:7" ht="21">
      <c r="A8" s="268">
        <v>4</v>
      </c>
      <c r="B8" s="269" t="s">
        <v>204</v>
      </c>
      <c r="C8" s="270">
        <v>8.61</v>
      </c>
      <c r="D8" s="270">
        <v>0</v>
      </c>
      <c r="E8" s="271">
        <v>3.54</v>
      </c>
      <c r="F8" s="270">
        <f t="shared" si="0"/>
        <v>12.149999999999999</v>
      </c>
      <c r="G8" s="272">
        <f t="shared" si="1"/>
        <v>12.149999999999999</v>
      </c>
    </row>
    <row r="9" spans="1:7" ht="21">
      <c r="A9" s="268">
        <v>5</v>
      </c>
      <c r="B9" s="269" t="s">
        <v>205</v>
      </c>
      <c r="C9" s="270">
        <v>110.25</v>
      </c>
      <c r="D9" s="270">
        <v>0</v>
      </c>
      <c r="E9" s="271">
        <v>444.65</v>
      </c>
      <c r="F9" s="270">
        <f t="shared" si="0"/>
        <v>554.9</v>
      </c>
      <c r="G9" s="272">
        <f t="shared" si="1"/>
        <v>554.9</v>
      </c>
    </row>
    <row r="10" spans="1:7" ht="21">
      <c r="A10" s="268">
        <v>6</v>
      </c>
      <c r="B10" s="269" t="s">
        <v>206</v>
      </c>
      <c r="C10" s="270">
        <v>39.63</v>
      </c>
      <c r="D10" s="270">
        <v>0</v>
      </c>
      <c r="E10" s="273">
        <v>9068.81</v>
      </c>
      <c r="F10" s="270">
        <f t="shared" si="0"/>
        <v>9108.439999999999</v>
      </c>
      <c r="G10" s="272">
        <f t="shared" si="1"/>
        <v>9108.439999999999</v>
      </c>
    </row>
    <row r="11" spans="1:7" ht="81">
      <c r="A11" s="268">
        <v>7</v>
      </c>
      <c r="B11" s="269" t="s">
        <v>207</v>
      </c>
      <c r="C11" s="270">
        <v>756.1</v>
      </c>
      <c r="D11" s="270">
        <v>0</v>
      </c>
      <c r="E11" s="271">
        <v>8885.76</v>
      </c>
      <c r="F11" s="270">
        <f t="shared" si="0"/>
        <v>9641.86</v>
      </c>
      <c r="G11" s="272">
        <f t="shared" si="1"/>
        <v>9641.86</v>
      </c>
    </row>
    <row r="12" spans="1:7" ht="21">
      <c r="A12" s="268">
        <v>8</v>
      </c>
      <c r="B12" s="269" t="s">
        <v>208</v>
      </c>
      <c r="C12" s="270">
        <f>'Sectorwise VSEZ'!M4</f>
        <v>0</v>
      </c>
      <c r="D12" s="270">
        <v>0</v>
      </c>
      <c r="E12" s="271">
        <v>0</v>
      </c>
      <c r="F12" s="270">
        <f t="shared" si="0"/>
        <v>0</v>
      </c>
      <c r="G12" s="272">
        <f t="shared" si="1"/>
        <v>0</v>
      </c>
    </row>
    <row r="13" spans="1:7" ht="21">
      <c r="A13" s="268">
        <v>9</v>
      </c>
      <c r="B13" s="269" t="s">
        <v>209</v>
      </c>
      <c r="C13" s="270">
        <f>'Sectorwise VSEZ'!N4</f>
        <v>0</v>
      </c>
      <c r="D13" s="270">
        <v>0</v>
      </c>
      <c r="E13" s="271">
        <v>0</v>
      </c>
      <c r="F13" s="270">
        <f t="shared" si="0"/>
        <v>0</v>
      </c>
      <c r="G13" s="272">
        <f t="shared" si="1"/>
        <v>0</v>
      </c>
    </row>
    <row r="14" spans="1:7" ht="40.5">
      <c r="A14" s="268">
        <v>10</v>
      </c>
      <c r="B14" s="269" t="s">
        <v>210</v>
      </c>
      <c r="C14" s="270">
        <f>'Sectorwise VSEZ'!O4</f>
        <v>0</v>
      </c>
      <c r="D14" s="270">
        <v>0</v>
      </c>
      <c r="E14" s="271">
        <v>691.383</v>
      </c>
      <c r="F14" s="270">
        <f t="shared" si="0"/>
        <v>691.383</v>
      </c>
      <c r="G14" s="272">
        <f t="shared" si="1"/>
        <v>691.383</v>
      </c>
    </row>
    <row r="15" spans="1:7" ht="21">
      <c r="A15" s="268">
        <v>11</v>
      </c>
      <c r="B15" s="269" t="s">
        <v>169</v>
      </c>
      <c r="C15" s="270">
        <f>'Sectorwise VSEZ'!P4</f>
        <v>0</v>
      </c>
      <c r="D15" s="270">
        <v>0</v>
      </c>
      <c r="E15" s="271">
        <v>22.14</v>
      </c>
      <c r="F15" s="270">
        <f t="shared" si="0"/>
        <v>22.14</v>
      </c>
      <c r="G15" s="272">
        <f t="shared" si="1"/>
        <v>22.14</v>
      </c>
    </row>
    <row r="16" spans="1:7" ht="40.5">
      <c r="A16" s="268">
        <v>12</v>
      </c>
      <c r="B16" s="269" t="s">
        <v>211</v>
      </c>
      <c r="C16" s="270">
        <f>'Sectorwise VSEZ'!Q4</f>
        <v>0</v>
      </c>
      <c r="D16" s="270">
        <v>0</v>
      </c>
      <c r="E16" s="271">
        <v>2105.19</v>
      </c>
      <c r="F16" s="270">
        <f t="shared" si="0"/>
        <v>2105.19</v>
      </c>
      <c r="G16" s="272">
        <f t="shared" si="1"/>
        <v>2105.19</v>
      </c>
    </row>
    <row r="17" spans="1:7" ht="40.5">
      <c r="A17" s="268">
        <v>13</v>
      </c>
      <c r="B17" s="269" t="s">
        <v>212</v>
      </c>
      <c r="C17" s="270">
        <v>46.99</v>
      </c>
      <c r="D17" s="270">
        <v>0</v>
      </c>
      <c r="E17" s="271">
        <v>36.8</v>
      </c>
      <c r="F17" s="270">
        <f t="shared" si="0"/>
        <v>83.78999999999999</v>
      </c>
      <c r="G17" s="272">
        <f t="shared" si="1"/>
        <v>83.78999999999999</v>
      </c>
    </row>
    <row r="18" spans="1:7" ht="21">
      <c r="A18" s="268">
        <v>14</v>
      </c>
      <c r="B18" s="269" t="s">
        <v>213</v>
      </c>
      <c r="C18" s="270">
        <v>125.94</v>
      </c>
      <c r="D18" s="270">
        <v>0</v>
      </c>
      <c r="E18" s="271">
        <v>29.41</v>
      </c>
      <c r="F18" s="270">
        <f t="shared" si="0"/>
        <v>155.35</v>
      </c>
      <c r="G18" s="272">
        <f t="shared" si="1"/>
        <v>155.35</v>
      </c>
    </row>
    <row r="19" spans="1:7" ht="21">
      <c r="A19" s="268">
        <v>15</v>
      </c>
      <c r="B19" s="269" t="s">
        <v>214</v>
      </c>
      <c r="C19" s="270">
        <v>0.01</v>
      </c>
      <c r="D19" s="270">
        <v>0</v>
      </c>
      <c r="E19" s="271">
        <v>671.24</v>
      </c>
      <c r="F19" s="270">
        <f t="shared" si="0"/>
        <v>671.25</v>
      </c>
      <c r="G19" s="272">
        <f t="shared" si="1"/>
        <v>671.25</v>
      </c>
    </row>
    <row r="20" spans="1:7" ht="40.5">
      <c r="A20" s="268">
        <v>16</v>
      </c>
      <c r="B20" s="269" t="s">
        <v>215</v>
      </c>
      <c r="C20" s="270">
        <f>'Sectorwise VSEZ'!U4</f>
        <v>0</v>
      </c>
      <c r="D20" s="270">
        <v>0</v>
      </c>
      <c r="E20" s="271">
        <v>0</v>
      </c>
      <c r="F20" s="270">
        <f t="shared" si="0"/>
        <v>0</v>
      </c>
      <c r="G20" s="272">
        <f t="shared" si="1"/>
        <v>0</v>
      </c>
    </row>
    <row r="21" spans="1:7" ht="21">
      <c r="A21" s="268">
        <v>17</v>
      </c>
      <c r="B21" s="269" t="s">
        <v>216</v>
      </c>
      <c r="C21" s="270">
        <v>151.43</v>
      </c>
      <c r="D21" s="270">
        <v>0</v>
      </c>
      <c r="E21" s="271">
        <v>3310.86</v>
      </c>
      <c r="F21" s="270">
        <f t="shared" si="0"/>
        <v>3462.29</v>
      </c>
      <c r="G21" s="272">
        <f t="shared" si="1"/>
        <v>3462.29</v>
      </c>
    </row>
    <row r="22" spans="1:7" ht="21">
      <c r="A22" s="189"/>
      <c r="B22" s="190" t="s">
        <v>8</v>
      </c>
      <c r="C22" s="274">
        <f>SUM(C5:C21)</f>
        <v>1302.96</v>
      </c>
      <c r="D22" s="274">
        <f>SUM(D5:D21)</f>
        <v>0</v>
      </c>
      <c r="E22" s="275">
        <f>SUM(E5:E21)</f>
        <v>68789.403</v>
      </c>
      <c r="F22" s="274">
        <f>SUM(C22:E22)</f>
        <v>70092.36300000001</v>
      </c>
      <c r="G22" s="276">
        <f t="shared" si="1"/>
        <v>70092.36300000001</v>
      </c>
    </row>
  </sheetData>
  <sheetProtection/>
  <mergeCells count="2">
    <mergeCell ref="A2:G2"/>
    <mergeCell ref="A3:F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70" zoomScaleSheetLayoutView="70" zoomScalePageLayoutView="0" workbookViewId="0" topLeftCell="A1">
      <selection activeCell="J29" sqref="J29"/>
    </sheetView>
  </sheetViews>
  <sheetFormatPr defaultColWidth="9.140625" defaultRowHeight="15"/>
  <cols>
    <col min="1" max="1" width="9.140625" style="2" customWidth="1"/>
    <col min="2" max="2" width="26.7109375" style="2" customWidth="1"/>
    <col min="3" max="3" width="16.7109375" style="2" customWidth="1"/>
    <col min="4" max="4" width="9.140625" style="2" customWidth="1"/>
    <col min="5" max="5" width="14.00390625" style="2" customWidth="1"/>
    <col min="6" max="6" width="20.7109375" style="2" customWidth="1"/>
    <col min="7" max="7" width="15.00390625" style="2" customWidth="1"/>
    <col min="8" max="8" width="14.28125" style="2" customWidth="1"/>
  </cols>
  <sheetData>
    <row r="1" spans="1:8" ht="15">
      <c r="A1" s="277"/>
      <c r="B1" s="277"/>
      <c r="C1" s="277"/>
      <c r="D1" s="277"/>
      <c r="E1" s="277"/>
      <c r="F1" s="277"/>
      <c r="G1" s="277"/>
      <c r="H1" s="277"/>
    </row>
    <row r="2" spans="1:8" ht="45.75" customHeight="1">
      <c r="A2" s="341" t="s">
        <v>217</v>
      </c>
      <c r="B2" s="341"/>
      <c r="C2" s="341"/>
      <c r="D2" s="341"/>
      <c r="E2" s="341"/>
      <c r="F2" s="341"/>
      <c r="G2" s="341"/>
      <c r="H2" s="341"/>
    </row>
    <row r="3" spans="1:8" ht="37.5" customHeight="1">
      <c r="A3" s="342" t="s">
        <v>290</v>
      </c>
      <c r="B3" s="342"/>
      <c r="C3" s="342"/>
      <c r="D3" s="342"/>
      <c r="E3" s="342"/>
      <c r="F3" s="342"/>
      <c r="G3" s="342"/>
      <c r="H3" s="342"/>
    </row>
    <row r="4" spans="1:8" ht="20.25">
      <c r="A4" s="340" t="s">
        <v>277</v>
      </c>
      <c r="B4" s="340"/>
      <c r="C4" s="340"/>
      <c r="D4" s="340"/>
      <c r="E4" s="340"/>
      <c r="F4" s="340" t="s">
        <v>278</v>
      </c>
      <c r="G4" s="340"/>
      <c r="H4" s="340"/>
    </row>
    <row r="5" spans="1:8" ht="20.25">
      <c r="A5" s="195" t="s">
        <v>197</v>
      </c>
      <c r="B5" s="196" t="s">
        <v>198</v>
      </c>
      <c r="C5" s="197" t="s">
        <v>235</v>
      </c>
      <c r="D5" s="198" t="s">
        <v>129</v>
      </c>
      <c r="E5" s="198" t="s">
        <v>236</v>
      </c>
      <c r="F5" s="198" t="s">
        <v>237</v>
      </c>
      <c r="G5" s="199" t="s">
        <v>129</v>
      </c>
      <c r="H5" s="200" t="s">
        <v>8</v>
      </c>
    </row>
    <row r="6" spans="1:8" ht="66.75" customHeight="1">
      <c r="A6" s="195">
        <v>1</v>
      </c>
      <c r="B6" s="196" t="s">
        <v>56</v>
      </c>
      <c r="C6" s="186">
        <v>226</v>
      </c>
      <c r="D6" s="201">
        <v>224</v>
      </c>
      <c r="E6" s="201">
        <f aca="true" t="shared" si="0" ref="E6:E22">SUM(C6:D6)</f>
        <v>450</v>
      </c>
      <c r="F6" s="186">
        <v>1234.86</v>
      </c>
      <c r="G6" s="202">
        <v>380.48</v>
      </c>
      <c r="H6" s="202">
        <f aca="true" t="shared" si="1" ref="H6:H22">SUM(F6:G6)</f>
        <v>1615.34</v>
      </c>
    </row>
    <row r="7" spans="1:8" ht="43.5" customHeight="1">
      <c r="A7" s="195">
        <v>2</v>
      </c>
      <c r="B7" s="196" t="s">
        <v>202</v>
      </c>
      <c r="C7" s="186">
        <v>225683</v>
      </c>
      <c r="D7" s="201">
        <v>684</v>
      </c>
      <c r="E7" s="201">
        <f t="shared" si="0"/>
        <v>226367</v>
      </c>
      <c r="F7" s="186">
        <v>19492.66</v>
      </c>
      <c r="G7" s="202">
        <v>25.91</v>
      </c>
      <c r="H7" s="202">
        <f t="shared" si="1"/>
        <v>19518.57</v>
      </c>
    </row>
    <row r="8" spans="1:8" ht="40.5">
      <c r="A8" s="195">
        <v>3</v>
      </c>
      <c r="B8" s="196" t="s">
        <v>203</v>
      </c>
      <c r="C8" s="278">
        <v>13</v>
      </c>
      <c r="D8" s="201">
        <v>0</v>
      </c>
      <c r="E8" s="201">
        <f t="shared" si="0"/>
        <v>13</v>
      </c>
      <c r="F8" s="278">
        <v>16.5</v>
      </c>
      <c r="G8" s="202">
        <v>0</v>
      </c>
      <c r="H8" s="202">
        <f t="shared" si="1"/>
        <v>16.5</v>
      </c>
    </row>
    <row r="9" spans="1:8" ht="20.25">
      <c r="A9" s="195">
        <v>4</v>
      </c>
      <c r="B9" s="196" t="s">
        <v>204</v>
      </c>
      <c r="C9" s="186">
        <v>78</v>
      </c>
      <c r="D9" s="201">
        <v>77</v>
      </c>
      <c r="E9" s="201">
        <f t="shared" si="0"/>
        <v>155</v>
      </c>
      <c r="F9" s="186">
        <v>21.39</v>
      </c>
      <c r="G9" s="202">
        <v>107.22</v>
      </c>
      <c r="H9" s="202">
        <f t="shared" si="1"/>
        <v>128.61</v>
      </c>
    </row>
    <row r="10" spans="1:8" ht="42" customHeight="1">
      <c r="A10" s="195">
        <v>5</v>
      </c>
      <c r="B10" s="196" t="s">
        <v>205</v>
      </c>
      <c r="C10" s="186">
        <v>4830</v>
      </c>
      <c r="D10" s="201">
        <v>159</v>
      </c>
      <c r="E10" s="201">
        <f t="shared" si="0"/>
        <v>4989</v>
      </c>
      <c r="F10" s="186">
        <v>0</v>
      </c>
      <c r="G10" s="202">
        <v>23.69</v>
      </c>
      <c r="H10" s="202">
        <f t="shared" si="1"/>
        <v>23.69</v>
      </c>
    </row>
    <row r="11" spans="1:8" ht="72" customHeight="1">
      <c r="A11" s="195">
        <v>6</v>
      </c>
      <c r="B11" s="196" t="s">
        <v>206</v>
      </c>
      <c r="C11" s="186">
        <v>666</v>
      </c>
      <c r="D11" s="201">
        <v>954</v>
      </c>
      <c r="E11" s="201">
        <f t="shared" si="0"/>
        <v>1620</v>
      </c>
      <c r="F11" s="186">
        <v>110.53</v>
      </c>
      <c r="G11" s="202">
        <v>6.441</v>
      </c>
      <c r="H11" s="202">
        <f t="shared" si="1"/>
        <v>116.971</v>
      </c>
    </row>
    <row r="12" spans="1:8" ht="81">
      <c r="A12" s="195">
        <v>7</v>
      </c>
      <c r="B12" s="196" t="s">
        <v>207</v>
      </c>
      <c r="C12" s="186">
        <v>17113</v>
      </c>
      <c r="D12" s="201">
        <v>1259</v>
      </c>
      <c r="E12" s="201">
        <f t="shared" si="0"/>
        <v>18372</v>
      </c>
      <c r="F12" s="186">
        <v>10810.68</v>
      </c>
      <c r="G12" s="202">
        <v>856.74</v>
      </c>
      <c r="H12" s="202">
        <f t="shared" si="1"/>
        <v>11667.42</v>
      </c>
    </row>
    <row r="13" spans="1:8" ht="24.75" customHeight="1">
      <c r="A13" s="195">
        <v>8</v>
      </c>
      <c r="B13" s="196" t="s">
        <v>208</v>
      </c>
      <c r="C13" s="186">
        <v>0</v>
      </c>
      <c r="D13" s="201">
        <v>90</v>
      </c>
      <c r="E13" s="201">
        <f t="shared" si="0"/>
        <v>90</v>
      </c>
      <c r="F13" s="186">
        <v>0</v>
      </c>
      <c r="G13" s="202">
        <v>1.86</v>
      </c>
      <c r="H13" s="202">
        <f t="shared" si="1"/>
        <v>1.86</v>
      </c>
    </row>
    <row r="14" spans="1:8" ht="54" customHeight="1">
      <c r="A14" s="195">
        <v>9</v>
      </c>
      <c r="B14" s="196" t="s">
        <v>209</v>
      </c>
      <c r="C14" s="186">
        <v>0</v>
      </c>
      <c r="D14" s="201">
        <v>0</v>
      </c>
      <c r="E14" s="201">
        <f t="shared" si="0"/>
        <v>0</v>
      </c>
      <c r="F14" s="186">
        <v>0</v>
      </c>
      <c r="G14" s="202">
        <v>0</v>
      </c>
      <c r="H14" s="202">
        <f t="shared" si="1"/>
        <v>0</v>
      </c>
    </row>
    <row r="15" spans="1:8" ht="40.5">
      <c r="A15" s="195">
        <v>10</v>
      </c>
      <c r="B15" s="196" t="s">
        <v>210</v>
      </c>
      <c r="C15" s="186">
        <v>11059</v>
      </c>
      <c r="D15" s="201">
        <v>0</v>
      </c>
      <c r="E15" s="201">
        <f t="shared" si="0"/>
        <v>11059</v>
      </c>
      <c r="F15" s="186">
        <v>645.26</v>
      </c>
      <c r="G15" s="202">
        <v>0</v>
      </c>
      <c r="H15" s="202">
        <f t="shared" si="1"/>
        <v>645.26</v>
      </c>
    </row>
    <row r="16" spans="1:8" ht="60" customHeight="1">
      <c r="A16" s="195">
        <v>11</v>
      </c>
      <c r="B16" s="196" t="s">
        <v>211</v>
      </c>
      <c r="C16" s="186">
        <v>100</v>
      </c>
      <c r="D16" s="201">
        <v>4</v>
      </c>
      <c r="E16" s="201">
        <f t="shared" si="0"/>
        <v>104</v>
      </c>
      <c r="F16" s="186">
        <v>441.52</v>
      </c>
      <c r="G16" s="202">
        <v>0.4</v>
      </c>
      <c r="H16" s="202">
        <f t="shared" si="1"/>
        <v>441.91999999999996</v>
      </c>
    </row>
    <row r="17" spans="1:8" ht="40.5">
      <c r="A17" s="195">
        <v>12</v>
      </c>
      <c r="B17" s="196" t="s">
        <v>212</v>
      </c>
      <c r="C17" s="186">
        <v>535</v>
      </c>
      <c r="D17" s="201">
        <v>0</v>
      </c>
      <c r="E17" s="201">
        <f t="shared" si="0"/>
        <v>535</v>
      </c>
      <c r="F17" s="186">
        <v>2037.51</v>
      </c>
      <c r="G17" s="202">
        <v>0</v>
      </c>
      <c r="H17" s="202">
        <f t="shared" si="1"/>
        <v>2037.51</v>
      </c>
    </row>
    <row r="18" spans="1:8" ht="46.5" customHeight="1">
      <c r="A18" s="195">
        <v>13</v>
      </c>
      <c r="B18" s="196" t="s">
        <v>213</v>
      </c>
      <c r="C18" s="186">
        <v>0</v>
      </c>
      <c r="D18" s="201">
        <v>86</v>
      </c>
      <c r="E18" s="201">
        <f t="shared" si="0"/>
        <v>86</v>
      </c>
      <c r="F18" s="186">
        <v>0</v>
      </c>
      <c r="G18" s="202">
        <v>12.097</v>
      </c>
      <c r="H18" s="202">
        <f t="shared" si="1"/>
        <v>12.097</v>
      </c>
    </row>
    <row r="19" spans="1:8" ht="50.25" customHeight="1">
      <c r="A19" s="195">
        <v>14</v>
      </c>
      <c r="B19" s="196" t="s">
        <v>214</v>
      </c>
      <c r="C19" s="186">
        <v>17933</v>
      </c>
      <c r="D19" s="201">
        <v>7</v>
      </c>
      <c r="E19" s="201">
        <f t="shared" si="0"/>
        <v>17940</v>
      </c>
      <c r="F19" s="186">
        <v>1041.94</v>
      </c>
      <c r="G19" s="202">
        <v>0.7</v>
      </c>
      <c r="H19" s="202">
        <f t="shared" si="1"/>
        <v>1042.64</v>
      </c>
    </row>
    <row r="20" spans="1:8" ht="40.5">
      <c r="A20" s="195">
        <v>15</v>
      </c>
      <c r="B20" s="196" t="s">
        <v>215</v>
      </c>
      <c r="C20" s="186">
        <v>0</v>
      </c>
      <c r="D20" s="201">
        <v>0</v>
      </c>
      <c r="E20" s="201">
        <f t="shared" si="0"/>
        <v>0</v>
      </c>
      <c r="F20" s="186">
        <v>0</v>
      </c>
      <c r="G20" s="202">
        <v>0</v>
      </c>
      <c r="H20" s="202">
        <f t="shared" si="1"/>
        <v>0</v>
      </c>
    </row>
    <row r="21" spans="1:8" ht="44.25" customHeight="1">
      <c r="A21" s="195">
        <v>16</v>
      </c>
      <c r="B21" s="196" t="s">
        <v>216</v>
      </c>
      <c r="C21" s="186">
        <v>10089</v>
      </c>
      <c r="D21" s="201">
        <v>377</v>
      </c>
      <c r="E21" s="201">
        <f t="shared" si="0"/>
        <v>10466</v>
      </c>
      <c r="F21" s="186">
        <v>13320.18</v>
      </c>
      <c r="G21" s="202">
        <v>210.58</v>
      </c>
      <c r="H21" s="202">
        <f t="shared" si="1"/>
        <v>13530.76</v>
      </c>
    </row>
    <row r="22" spans="1:8" ht="20.25">
      <c r="A22" s="181"/>
      <c r="B22" s="182" t="s">
        <v>8</v>
      </c>
      <c r="C22" s="187">
        <f>SUM(C6:C21)</f>
        <v>288325</v>
      </c>
      <c r="D22" s="183">
        <f>SUM(D6:D21)</f>
        <v>3921</v>
      </c>
      <c r="E22" s="183">
        <f t="shared" si="0"/>
        <v>292246</v>
      </c>
      <c r="F22" s="188">
        <f>SUM(F6:F21)</f>
        <v>49173.03</v>
      </c>
      <c r="G22" s="184">
        <f>SUM(G6:G21)</f>
        <v>1626.1180000000002</v>
      </c>
      <c r="H22" s="185">
        <f t="shared" si="1"/>
        <v>50799.148</v>
      </c>
    </row>
  </sheetData>
  <sheetProtection/>
  <mergeCells count="4">
    <mergeCell ref="A4:E4"/>
    <mergeCell ref="F4:H4"/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4"/>
    </sheetView>
  </sheetViews>
  <sheetFormatPr defaultColWidth="9.140625" defaultRowHeight="15"/>
  <cols>
    <col min="2" max="2" width="17.140625" style="0" customWidth="1"/>
    <col min="3" max="3" width="19.28125" style="0" customWidth="1"/>
  </cols>
  <sheetData>
    <row r="1" spans="1:3" ht="15">
      <c r="A1" s="121"/>
      <c r="B1" s="121"/>
      <c r="C1" s="121"/>
    </row>
    <row r="2" spans="1:3" ht="15">
      <c r="A2" s="141"/>
      <c r="B2" s="12"/>
      <c r="C2" s="12"/>
    </row>
    <row r="3" spans="1:3" ht="15">
      <c r="A3" s="141"/>
      <c r="B3" s="12"/>
      <c r="C3" s="12"/>
    </row>
    <row r="4" spans="1:3" ht="15">
      <c r="A4" s="141"/>
      <c r="B4" s="15"/>
      <c r="C4" s="18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2">
      <selection activeCell="B13" sqref="B13:C27"/>
    </sheetView>
  </sheetViews>
  <sheetFormatPr defaultColWidth="9.140625" defaultRowHeight="15"/>
  <cols>
    <col min="1" max="1" width="3.8515625" style="18" customWidth="1"/>
    <col min="2" max="2" width="23.140625" style="18" customWidth="1"/>
    <col min="3" max="3" width="10.00390625" style="18" customWidth="1"/>
  </cols>
  <sheetData>
    <row r="1" spans="1:3" ht="15">
      <c r="A1"/>
      <c r="B1"/>
      <c r="C1"/>
    </row>
    <row r="2" spans="1:3" ht="15">
      <c r="A2"/>
      <c r="B2"/>
      <c r="C2"/>
    </row>
    <row r="3" spans="1:3" ht="15">
      <c r="A3" s="279"/>
      <c r="B3" s="279"/>
      <c r="C3" s="279"/>
    </row>
    <row r="4" spans="1:3" ht="24">
      <c r="A4" s="121" t="s">
        <v>80</v>
      </c>
      <c r="B4" s="121" t="s">
        <v>0</v>
      </c>
      <c r="C4"/>
    </row>
    <row r="5" spans="1:3" ht="15" customHeight="1">
      <c r="A5" s="121"/>
      <c r="B5" s="122"/>
      <c r="C5" s="280"/>
    </row>
    <row r="6" spans="1:3" ht="15">
      <c r="A6" s="122" t="s">
        <v>194</v>
      </c>
      <c r="B6" s="122" t="s">
        <v>129</v>
      </c>
      <c r="C6" s="281">
        <v>1302.93</v>
      </c>
    </row>
    <row r="7" spans="1:3" ht="24">
      <c r="A7" s="141">
        <v>1</v>
      </c>
      <c r="B7" s="12" t="s">
        <v>18</v>
      </c>
      <c r="C7" s="126">
        <v>2082.96</v>
      </c>
    </row>
    <row r="8" spans="1:3" ht="24">
      <c r="A8" s="141">
        <v>2</v>
      </c>
      <c r="B8" s="12" t="s">
        <v>22</v>
      </c>
      <c r="C8" s="126">
        <v>602.28</v>
      </c>
    </row>
    <row r="9" spans="1:3" ht="24">
      <c r="A9" s="141">
        <v>3</v>
      </c>
      <c r="B9" s="12" t="s">
        <v>26</v>
      </c>
      <c r="C9" s="126">
        <v>0</v>
      </c>
    </row>
    <row r="10" spans="1:3" ht="24">
      <c r="A10" s="141">
        <v>4</v>
      </c>
      <c r="B10" s="12" t="s">
        <v>31</v>
      </c>
      <c r="C10" s="126">
        <v>551.79</v>
      </c>
    </row>
    <row r="11" spans="1:3" ht="24">
      <c r="A11" s="141">
        <v>5</v>
      </c>
      <c r="B11" s="12" t="s">
        <v>36</v>
      </c>
      <c r="C11" s="126">
        <v>644.69</v>
      </c>
    </row>
    <row r="12" spans="1:3" ht="24">
      <c r="A12" s="141">
        <v>6</v>
      </c>
      <c r="B12" s="12" t="s">
        <v>38</v>
      </c>
      <c r="C12" s="126">
        <v>151.96</v>
      </c>
    </row>
    <row r="13" spans="1:3" ht="24">
      <c r="A13" s="141">
        <v>7</v>
      </c>
      <c r="B13" s="12" t="s">
        <v>258</v>
      </c>
      <c r="C13" s="126">
        <v>21.34</v>
      </c>
    </row>
    <row r="14" spans="1:3" ht="24">
      <c r="A14" s="141">
        <v>8</v>
      </c>
      <c r="B14" s="12" t="s">
        <v>43</v>
      </c>
      <c r="C14" s="126">
        <v>780.16</v>
      </c>
    </row>
    <row r="15" spans="1:3" ht="15">
      <c r="A15" s="141">
        <v>9</v>
      </c>
      <c r="B15" s="12" t="s">
        <v>46</v>
      </c>
      <c r="C15" s="126">
        <v>628.06</v>
      </c>
    </row>
    <row r="16" spans="1:3" ht="24">
      <c r="A16" s="141">
        <v>10</v>
      </c>
      <c r="B16" s="12" t="s">
        <v>49</v>
      </c>
      <c r="C16" s="126">
        <v>69.793</v>
      </c>
    </row>
    <row r="17" spans="1:3" ht="24">
      <c r="A17" s="141">
        <v>11</v>
      </c>
      <c r="B17" s="12" t="s">
        <v>53</v>
      </c>
      <c r="C17" s="126">
        <v>2034.63</v>
      </c>
    </row>
    <row r="18" spans="1:3" ht="24">
      <c r="A18" s="141">
        <v>12</v>
      </c>
      <c r="B18" s="12" t="s">
        <v>62</v>
      </c>
      <c r="C18" s="126">
        <v>19.34</v>
      </c>
    </row>
    <row r="19" spans="1:3" ht="36">
      <c r="A19" s="141">
        <v>13</v>
      </c>
      <c r="B19" s="12" t="s">
        <v>65</v>
      </c>
      <c r="C19" s="126">
        <v>0</v>
      </c>
    </row>
    <row r="20" spans="1:3" ht="24">
      <c r="A20" s="141">
        <v>14</v>
      </c>
      <c r="B20" s="15" t="s">
        <v>254</v>
      </c>
      <c r="C20" s="126">
        <v>507.11</v>
      </c>
    </row>
    <row r="21" spans="1:3" ht="15">
      <c r="A21" s="141">
        <v>15</v>
      </c>
      <c r="B21" s="12" t="s">
        <v>73</v>
      </c>
      <c r="C21" s="126">
        <v>4.48</v>
      </c>
    </row>
    <row r="22" spans="1:3" ht="24">
      <c r="A22" s="141">
        <v>16</v>
      </c>
      <c r="B22" s="15" t="s">
        <v>76</v>
      </c>
      <c r="C22" s="126">
        <v>0</v>
      </c>
    </row>
    <row r="23" spans="1:3" ht="15">
      <c r="A23" s="141">
        <v>17</v>
      </c>
      <c r="B23" s="15" t="s">
        <v>182</v>
      </c>
      <c r="C23" s="126">
        <v>36.32</v>
      </c>
    </row>
    <row r="24" spans="1:3" ht="24">
      <c r="A24" s="141">
        <v>18</v>
      </c>
      <c r="B24" s="12" t="s">
        <v>34</v>
      </c>
      <c r="C24" s="126">
        <v>14.72</v>
      </c>
    </row>
    <row r="25" spans="1:3" ht="15">
      <c r="A25" s="141">
        <v>19</v>
      </c>
      <c r="B25" s="12" t="s">
        <v>57</v>
      </c>
      <c r="C25" s="126">
        <v>222.68</v>
      </c>
    </row>
    <row r="26" spans="1:2" ht="15">
      <c r="A26" s="141">
        <v>20</v>
      </c>
      <c r="B26" s="282" t="s">
        <v>179</v>
      </c>
    </row>
    <row r="27" spans="1:3" ht="24">
      <c r="A27" s="141">
        <v>21</v>
      </c>
      <c r="B27" s="12" t="s">
        <v>61</v>
      </c>
      <c r="C27" s="126">
        <v>492.08</v>
      </c>
    </row>
    <row r="28" spans="1:2" ht="15">
      <c r="A28" s="19"/>
      <c r="B28" s="19"/>
    </row>
    <row r="29" ht="15">
      <c r="C29" s="18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5">
      <selection activeCell="B9" sqref="B9"/>
    </sheetView>
  </sheetViews>
  <sheetFormatPr defaultColWidth="9.140625" defaultRowHeight="15"/>
  <sheetData>
    <row r="1" ht="15">
      <c r="J1" t="s">
        <v>291</v>
      </c>
    </row>
    <row r="2" spans="1:10" ht="15">
      <c r="A2" s="153"/>
      <c r="B2" s="154"/>
      <c r="C2" s="155"/>
      <c r="D2" s="155"/>
      <c r="E2" s="156"/>
      <c r="F2" s="157"/>
      <c r="G2" s="157">
        <f>SUM(G1:G1)</f>
        <v>0</v>
      </c>
      <c r="H2" s="157">
        <f>SUM(H1:H1)</f>
        <v>0</v>
      </c>
      <c r="I2" s="157">
        <f>SUM(I1:I1)</f>
        <v>0</v>
      </c>
      <c r="J2" s="157">
        <f>SUM(J1:J1)</f>
        <v>0</v>
      </c>
    </row>
    <row r="3" spans="1:10" ht="36">
      <c r="A3" s="141">
        <v>20</v>
      </c>
      <c r="B3" s="284" t="s">
        <v>179</v>
      </c>
      <c r="C3" s="221" t="s">
        <v>30</v>
      </c>
      <c r="D3" s="113" t="s">
        <v>248</v>
      </c>
      <c r="E3" s="113" t="s">
        <v>40</v>
      </c>
      <c r="F3" s="283" t="s">
        <v>180</v>
      </c>
      <c r="G3" s="222">
        <v>0</v>
      </c>
      <c r="H3" s="222">
        <v>0</v>
      </c>
      <c r="I3" s="222">
        <v>2574.19</v>
      </c>
      <c r="J3" s="126">
        <f>SUM(G3:I3)</f>
        <v>2574.19</v>
      </c>
    </row>
    <row r="4" spans="1:10" ht="48">
      <c r="A4" s="141">
        <v>1</v>
      </c>
      <c r="B4" s="12" t="s">
        <v>18</v>
      </c>
      <c r="C4" s="12" t="s">
        <v>19</v>
      </c>
      <c r="D4" s="113" t="s">
        <v>248</v>
      </c>
      <c r="E4" s="113" t="s">
        <v>20</v>
      </c>
      <c r="F4" s="283" t="s">
        <v>222</v>
      </c>
      <c r="G4" s="126">
        <v>0</v>
      </c>
      <c r="H4" s="212">
        <v>0</v>
      </c>
      <c r="I4" s="213">
        <v>2082.96</v>
      </c>
      <c r="J4" s="126">
        <f aca="true" t="shared" si="0" ref="J4:J12">G4+H4+I4</f>
        <v>2082.96</v>
      </c>
    </row>
    <row r="5" spans="1:10" ht="84">
      <c r="A5" s="141">
        <v>11</v>
      </c>
      <c r="B5" s="12" t="s">
        <v>53</v>
      </c>
      <c r="C5" s="12" t="s">
        <v>42</v>
      </c>
      <c r="D5" s="113" t="s">
        <v>248</v>
      </c>
      <c r="E5" s="113" t="s">
        <v>54</v>
      </c>
      <c r="F5" s="283" t="s">
        <v>228</v>
      </c>
      <c r="G5" s="126">
        <v>0</v>
      </c>
      <c r="H5" s="126">
        <v>0</v>
      </c>
      <c r="I5" s="126">
        <v>2034.63</v>
      </c>
      <c r="J5" s="126">
        <f t="shared" si="0"/>
        <v>2034.63</v>
      </c>
    </row>
    <row r="6" spans="1:10" ht="60">
      <c r="A6" s="141">
        <v>8</v>
      </c>
      <c r="B6" s="12" t="s">
        <v>43</v>
      </c>
      <c r="C6" s="12" t="s">
        <v>44</v>
      </c>
      <c r="D6" s="113" t="s">
        <v>248</v>
      </c>
      <c r="E6" s="113" t="s">
        <v>20</v>
      </c>
      <c r="F6" s="13" t="s">
        <v>226</v>
      </c>
      <c r="G6" s="126">
        <v>0</v>
      </c>
      <c r="H6" s="126">
        <v>35.01</v>
      </c>
      <c r="I6" s="126">
        <v>745.15</v>
      </c>
      <c r="J6" s="126">
        <f t="shared" si="0"/>
        <v>780.16</v>
      </c>
    </row>
    <row r="7" spans="1:10" ht="72">
      <c r="A7" s="141">
        <v>5</v>
      </c>
      <c r="B7" s="12" t="s">
        <v>36</v>
      </c>
      <c r="C7" s="12" t="s">
        <v>37</v>
      </c>
      <c r="D7" s="113" t="s">
        <v>248</v>
      </c>
      <c r="E7" s="113" t="s">
        <v>51</v>
      </c>
      <c r="F7" s="283" t="s">
        <v>220</v>
      </c>
      <c r="G7" s="126">
        <v>0</v>
      </c>
      <c r="H7" s="126">
        <v>0</v>
      </c>
      <c r="I7" s="126">
        <v>644.69</v>
      </c>
      <c r="J7" s="126">
        <f t="shared" si="0"/>
        <v>644.69</v>
      </c>
    </row>
    <row r="8" spans="1:10" ht="36">
      <c r="A8" s="141">
        <v>9</v>
      </c>
      <c r="B8" s="12" t="s">
        <v>46</v>
      </c>
      <c r="C8" s="12" t="s">
        <v>47</v>
      </c>
      <c r="D8" s="113" t="s">
        <v>248</v>
      </c>
      <c r="E8" s="113" t="s">
        <v>48</v>
      </c>
      <c r="F8" s="283" t="s">
        <v>219</v>
      </c>
      <c r="G8" s="179">
        <v>0</v>
      </c>
      <c r="H8" s="179">
        <v>26.56</v>
      </c>
      <c r="I8" s="179">
        <v>602.08</v>
      </c>
      <c r="J8" s="126">
        <f t="shared" si="0"/>
        <v>628.64</v>
      </c>
    </row>
    <row r="9" spans="1:10" ht="84">
      <c r="A9" s="141">
        <v>2</v>
      </c>
      <c r="B9" s="12" t="s">
        <v>22</v>
      </c>
      <c r="C9" s="12" t="s">
        <v>23</v>
      </c>
      <c r="D9" s="113" t="s">
        <v>248</v>
      </c>
      <c r="E9" s="113" t="s">
        <v>24</v>
      </c>
      <c r="F9" s="283" t="s">
        <v>223</v>
      </c>
      <c r="G9" s="213">
        <v>0</v>
      </c>
      <c r="H9" s="213">
        <v>0</v>
      </c>
      <c r="I9" s="213">
        <v>602.28</v>
      </c>
      <c r="J9" s="126">
        <f t="shared" si="0"/>
        <v>602.28</v>
      </c>
    </row>
    <row r="10" spans="1:10" ht="60">
      <c r="A10" s="141">
        <v>4</v>
      </c>
      <c r="B10" s="12" t="s">
        <v>31</v>
      </c>
      <c r="C10" s="12" t="s">
        <v>32</v>
      </c>
      <c r="D10" s="113" t="s">
        <v>248</v>
      </c>
      <c r="E10" s="113" t="s">
        <v>20</v>
      </c>
      <c r="F10" s="283" t="s">
        <v>256</v>
      </c>
      <c r="G10" s="126">
        <v>0</v>
      </c>
      <c r="H10" s="126">
        <v>0</v>
      </c>
      <c r="I10" s="126">
        <v>551.79</v>
      </c>
      <c r="J10" s="126">
        <f t="shared" si="0"/>
        <v>551.79</v>
      </c>
    </row>
    <row r="11" spans="1:10" ht="108">
      <c r="A11" s="141">
        <v>14</v>
      </c>
      <c r="B11" s="15" t="s">
        <v>254</v>
      </c>
      <c r="C11" s="15" t="s">
        <v>70</v>
      </c>
      <c r="D11" s="16" t="s">
        <v>248</v>
      </c>
      <c r="E11" s="16" t="s">
        <v>71</v>
      </c>
      <c r="F11" s="17" t="s">
        <v>232</v>
      </c>
      <c r="G11" s="126">
        <v>0</v>
      </c>
      <c r="H11" s="126">
        <v>2.85</v>
      </c>
      <c r="I11" s="126">
        <v>504.26</v>
      </c>
      <c r="J11" s="126">
        <f t="shared" si="0"/>
        <v>507.11</v>
      </c>
    </row>
    <row r="12" spans="1:10" ht="48">
      <c r="A12" s="141">
        <v>21</v>
      </c>
      <c r="B12" s="12" t="s">
        <v>61</v>
      </c>
      <c r="C12" s="12" t="s">
        <v>183</v>
      </c>
      <c r="D12" s="113" t="s">
        <v>248</v>
      </c>
      <c r="E12" s="113" t="s">
        <v>20</v>
      </c>
      <c r="F12" s="283" t="s">
        <v>60</v>
      </c>
      <c r="G12" s="126">
        <v>0</v>
      </c>
      <c r="H12" s="126">
        <v>0</v>
      </c>
      <c r="I12" s="126">
        <v>492.08</v>
      </c>
      <c r="J12" s="126">
        <f t="shared" si="0"/>
        <v>492.08</v>
      </c>
    </row>
    <row r="13" spans="1:10" ht="48">
      <c r="A13" s="141">
        <v>19</v>
      </c>
      <c r="B13" s="12" t="s">
        <v>57</v>
      </c>
      <c r="C13" s="12" t="s">
        <v>58</v>
      </c>
      <c r="D13" s="113" t="s">
        <v>248</v>
      </c>
      <c r="E13" s="113" t="s">
        <v>40</v>
      </c>
      <c r="F13" s="283" t="s">
        <v>59</v>
      </c>
      <c r="G13" s="126">
        <v>0</v>
      </c>
      <c r="H13" s="126">
        <v>0</v>
      </c>
      <c r="I13" s="126">
        <v>222.68</v>
      </c>
      <c r="J13" s="126">
        <f>SUM(G13:I13)</f>
        <v>222.68</v>
      </c>
    </row>
    <row r="14" spans="1:10" ht="60">
      <c r="A14" s="141">
        <v>6</v>
      </c>
      <c r="B14" s="12" t="s">
        <v>38</v>
      </c>
      <c r="C14" s="12" t="s">
        <v>30</v>
      </c>
      <c r="D14" s="113" t="s">
        <v>248</v>
      </c>
      <c r="E14" s="113" t="s">
        <v>5</v>
      </c>
      <c r="F14" s="283" t="s">
        <v>225</v>
      </c>
      <c r="G14" s="126">
        <v>151.96</v>
      </c>
      <c r="H14" s="126">
        <v>0</v>
      </c>
      <c r="I14" s="126">
        <v>0</v>
      </c>
      <c r="J14" s="126">
        <f aca="true" t="shared" si="1" ref="J14:J24">G14+H14+I14</f>
        <v>151.96</v>
      </c>
    </row>
    <row r="15" spans="1:10" ht="48">
      <c r="A15" s="141">
        <v>10</v>
      </c>
      <c r="B15" s="12" t="s">
        <v>49</v>
      </c>
      <c r="C15" s="12" t="s">
        <v>50</v>
      </c>
      <c r="D15" s="113" t="s">
        <v>248</v>
      </c>
      <c r="E15" s="113" t="s">
        <v>51</v>
      </c>
      <c r="F15" s="283" t="s">
        <v>227</v>
      </c>
      <c r="G15" s="126">
        <v>0</v>
      </c>
      <c r="H15" s="126">
        <v>0</v>
      </c>
      <c r="I15" s="126">
        <v>69.763</v>
      </c>
      <c r="J15" s="126">
        <f t="shared" si="1"/>
        <v>69.763</v>
      </c>
    </row>
    <row r="16" spans="1:10" ht="60.75">
      <c r="A16" s="141">
        <v>17</v>
      </c>
      <c r="B16" s="15" t="s">
        <v>182</v>
      </c>
      <c r="C16" s="180" t="s">
        <v>255</v>
      </c>
      <c r="D16" s="127" t="s">
        <v>248</v>
      </c>
      <c r="E16" s="16" t="s">
        <v>5</v>
      </c>
      <c r="F16" s="219" t="s">
        <v>155</v>
      </c>
      <c r="G16" s="126">
        <v>36.32</v>
      </c>
      <c r="H16" s="126">
        <v>0</v>
      </c>
      <c r="I16" s="126">
        <v>0</v>
      </c>
      <c r="J16" s="126">
        <f t="shared" si="1"/>
        <v>36.32</v>
      </c>
    </row>
    <row r="17" spans="1:10" ht="72">
      <c r="A17" s="141">
        <v>7</v>
      </c>
      <c r="B17" s="12" t="s">
        <v>258</v>
      </c>
      <c r="C17" s="12" t="s">
        <v>30</v>
      </c>
      <c r="D17" s="113" t="s">
        <v>248</v>
      </c>
      <c r="E17" s="113" t="s">
        <v>40</v>
      </c>
      <c r="F17" s="283" t="s">
        <v>253</v>
      </c>
      <c r="G17" s="126">
        <v>0</v>
      </c>
      <c r="H17" s="126">
        <v>0</v>
      </c>
      <c r="I17" s="126">
        <v>21.34</v>
      </c>
      <c r="J17" s="126">
        <f t="shared" si="1"/>
        <v>21.34</v>
      </c>
    </row>
    <row r="18" spans="1:10" ht="48">
      <c r="A18" s="141">
        <v>12</v>
      </c>
      <c r="B18" s="12" t="s">
        <v>62</v>
      </c>
      <c r="C18" s="12" t="s">
        <v>58</v>
      </c>
      <c r="D18" s="113" t="s">
        <v>248</v>
      </c>
      <c r="E18" s="113" t="s">
        <v>63</v>
      </c>
      <c r="F18" s="283" t="s">
        <v>64</v>
      </c>
      <c r="G18" s="126">
        <v>0</v>
      </c>
      <c r="H18" s="126">
        <v>0</v>
      </c>
      <c r="I18" s="126">
        <v>19.34</v>
      </c>
      <c r="J18" s="126">
        <f t="shared" si="1"/>
        <v>19.34</v>
      </c>
    </row>
    <row r="19" spans="1:10" ht="48">
      <c r="A19" s="141">
        <v>18</v>
      </c>
      <c r="B19" s="12" t="s">
        <v>34</v>
      </c>
      <c r="C19" s="12" t="s">
        <v>251</v>
      </c>
      <c r="D19" s="113" t="s">
        <v>248</v>
      </c>
      <c r="E19" s="113" t="s">
        <v>5</v>
      </c>
      <c r="F19" s="283" t="s">
        <v>221</v>
      </c>
      <c r="G19" s="126">
        <v>14.72</v>
      </c>
      <c r="H19" s="126">
        <v>0</v>
      </c>
      <c r="I19" s="126">
        <v>0</v>
      </c>
      <c r="J19" s="126">
        <f t="shared" si="1"/>
        <v>14.72</v>
      </c>
    </row>
    <row r="20" spans="1:10" ht="24">
      <c r="A20" s="141">
        <v>15</v>
      </c>
      <c r="B20" s="12" t="s">
        <v>73</v>
      </c>
      <c r="C20" s="12" t="s">
        <v>74</v>
      </c>
      <c r="D20" s="113" t="s">
        <v>248</v>
      </c>
      <c r="E20" s="113" t="s">
        <v>48</v>
      </c>
      <c r="F20" s="283" t="s">
        <v>230</v>
      </c>
      <c r="G20" s="126">
        <v>0</v>
      </c>
      <c r="H20" s="126">
        <v>0</v>
      </c>
      <c r="I20" s="126">
        <v>4.48</v>
      </c>
      <c r="J20" s="126">
        <f t="shared" si="1"/>
        <v>4.48</v>
      </c>
    </row>
    <row r="21" spans="1:10" ht="48">
      <c r="A21" s="141">
        <v>3</v>
      </c>
      <c r="B21" s="12" t="s">
        <v>26</v>
      </c>
      <c r="C21" s="12" t="s">
        <v>27</v>
      </c>
      <c r="D21" s="113" t="s">
        <v>248</v>
      </c>
      <c r="E21" s="113" t="s">
        <v>28</v>
      </c>
      <c r="F21" s="283" t="s">
        <v>224</v>
      </c>
      <c r="G21" s="126">
        <v>0</v>
      </c>
      <c r="H21" s="126">
        <v>0</v>
      </c>
      <c r="I21" s="126">
        <v>0</v>
      </c>
      <c r="J21" s="126">
        <f t="shared" si="1"/>
        <v>0</v>
      </c>
    </row>
    <row r="22" spans="1:10" ht="84">
      <c r="A22" s="141">
        <v>13</v>
      </c>
      <c r="B22" s="12" t="s">
        <v>65</v>
      </c>
      <c r="C22" s="14" t="s">
        <v>66</v>
      </c>
      <c r="D22" s="127" t="s">
        <v>248</v>
      </c>
      <c r="E22" s="113" t="s">
        <v>67</v>
      </c>
      <c r="F22" s="283" t="s">
        <v>229</v>
      </c>
      <c r="G22" s="126">
        <v>0</v>
      </c>
      <c r="H22" s="126">
        <v>0</v>
      </c>
      <c r="I22" s="126">
        <v>0</v>
      </c>
      <c r="J22" s="126">
        <f t="shared" si="1"/>
        <v>0</v>
      </c>
    </row>
    <row r="23" spans="1:10" ht="84">
      <c r="A23" s="141">
        <v>16</v>
      </c>
      <c r="B23" s="15" t="s">
        <v>76</v>
      </c>
      <c r="C23" s="15" t="s">
        <v>77</v>
      </c>
      <c r="D23" s="16" t="s">
        <v>248</v>
      </c>
      <c r="E23" s="16" t="s">
        <v>56</v>
      </c>
      <c r="F23" s="17" t="s">
        <v>78</v>
      </c>
      <c r="G23" s="126">
        <v>0</v>
      </c>
      <c r="H23" s="126">
        <v>0</v>
      </c>
      <c r="I23" s="126">
        <v>0</v>
      </c>
      <c r="J23" s="126">
        <f t="shared" si="1"/>
        <v>0</v>
      </c>
    </row>
    <row r="24" spans="1:10" ht="72">
      <c r="A24" s="141">
        <v>22</v>
      </c>
      <c r="B24" s="14" t="s">
        <v>147</v>
      </c>
      <c r="C24" s="14" t="s">
        <v>148</v>
      </c>
      <c r="D24" s="127" t="s">
        <v>249</v>
      </c>
      <c r="E24" s="113" t="s">
        <v>14</v>
      </c>
      <c r="F24" s="17" t="s">
        <v>149</v>
      </c>
      <c r="G24" s="223">
        <v>0</v>
      </c>
      <c r="H24" s="223">
        <v>0</v>
      </c>
      <c r="I24" s="223">
        <v>0</v>
      </c>
      <c r="J24" s="126">
        <f t="shared" si="1"/>
        <v>0</v>
      </c>
    </row>
    <row r="25" spans="1:10" ht="24">
      <c r="A25" s="141"/>
      <c r="B25" s="121" t="s">
        <v>267</v>
      </c>
      <c r="C25" s="12"/>
      <c r="D25" s="113"/>
      <c r="E25" s="113"/>
      <c r="F25" s="283"/>
      <c r="G25" s="126"/>
      <c r="H25" s="126"/>
      <c r="I25" s="126"/>
      <c r="J25" s="126"/>
    </row>
  </sheetData>
  <sheetProtection/>
  <autoFilter ref="J1:J25">
    <sortState ref="J2:J25">
      <sortCondition descending="1" sortBy="value" ref="J2:J25"/>
    </sortState>
  </autoFilter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pane xSplit="1" ySplit="7" topLeftCell="B29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E24" sqref="E24"/>
    </sheetView>
  </sheetViews>
  <sheetFormatPr defaultColWidth="16.57421875" defaultRowHeight="15"/>
  <cols>
    <col min="1" max="1" width="6.57421875" style="114" customWidth="1"/>
    <col min="2" max="2" width="23.8515625" style="20" customWidth="1"/>
    <col min="3" max="3" width="7.140625" style="20" customWidth="1"/>
    <col min="4" max="4" width="13.28125" style="20" customWidth="1"/>
    <col min="5" max="5" width="14.00390625" style="20" customWidth="1"/>
    <col min="6" max="6" width="11.140625" style="20" customWidth="1"/>
    <col min="7" max="7" width="12.8515625" style="20" customWidth="1"/>
    <col min="8" max="8" width="10.57421875" style="20" customWidth="1"/>
    <col min="9" max="9" width="8.28125" style="20" customWidth="1"/>
    <col min="10" max="10" width="11.7109375" style="178" customWidth="1"/>
    <col min="11" max="11" width="11.28125" style="178" customWidth="1"/>
    <col min="12" max="12" width="11.421875" style="178" customWidth="1"/>
    <col min="13" max="13" width="12.57421875" style="178" customWidth="1"/>
    <col min="14" max="14" width="0" style="0" hidden="1" customWidth="1"/>
  </cols>
  <sheetData>
    <row r="1" spans="1:13" s="4" customFormat="1" ht="24" customHeight="1">
      <c r="A1" s="290" t="s">
        <v>274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4" s="150" customFormat="1" ht="24" customHeight="1">
      <c r="A2" s="292" t="s">
        <v>242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76"/>
    </row>
    <row r="3" spans="1:14" s="150" customFormat="1" ht="24" customHeight="1">
      <c r="A3" s="128"/>
      <c r="B3" s="129"/>
      <c r="C3" s="129"/>
      <c r="D3" s="207"/>
      <c r="E3" s="293" t="s">
        <v>283</v>
      </c>
      <c r="F3" s="293"/>
      <c r="G3" s="293"/>
      <c r="H3" s="293"/>
      <c r="I3" s="170"/>
      <c r="J3" s="130"/>
      <c r="K3" s="130"/>
      <c r="L3" s="129"/>
      <c r="M3" s="129"/>
      <c r="N3" s="176" t="s">
        <v>263</v>
      </c>
    </row>
    <row r="4" spans="1:14" s="150" customFormat="1" ht="42" customHeight="1">
      <c r="A4" s="131" t="s">
        <v>80</v>
      </c>
      <c r="B4" s="132" t="s">
        <v>81</v>
      </c>
      <c r="C4" s="132" t="s">
        <v>247</v>
      </c>
      <c r="D4" s="206" t="s">
        <v>82</v>
      </c>
      <c r="E4" s="206" t="s">
        <v>83</v>
      </c>
      <c r="F4" s="132" t="s">
        <v>84</v>
      </c>
      <c r="G4" s="206" t="s">
        <v>85</v>
      </c>
      <c r="H4" s="291" t="s">
        <v>86</v>
      </c>
      <c r="I4" s="291"/>
      <c r="J4" s="291" t="s">
        <v>87</v>
      </c>
      <c r="K4" s="291"/>
      <c r="L4" s="291"/>
      <c r="M4" s="291"/>
      <c r="N4" s="176"/>
    </row>
    <row r="5" spans="1:14" s="150" customFormat="1" ht="41.25" customHeight="1">
      <c r="A5" s="131"/>
      <c r="B5" s="132"/>
      <c r="C5" s="132"/>
      <c r="D5" s="206"/>
      <c r="E5" s="206"/>
      <c r="F5" s="132"/>
      <c r="G5" s="206"/>
      <c r="H5" s="206" t="s">
        <v>252</v>
      </c>
      <c r="I5" s="171" t="s">
        <v>88</v>
      </c>
      <c r="J5" s="206" t="s">
        <v>252</v>
      </c>
      <c r="K5" s="291" t="s">
        <v>88</v>
      </c>
      <c r="L5" s="291"/>
      <c r="M5" s="291"/>
      <c r="N5" s="176"/>
    </row>
    <row r="6" spans="1:14" s="150" customFormat="1" ht="24" customHeight="1">
      <c r="A6" s="133"/>
      <c r="B6" s="134"/>
      <c r="C6" s="134"/>
      <c r="D6" s="135"/>
      <c r="E6" s="135"/>
      <c r="F6" s="134"/>
      <c r="G6" s="135"/>
      <c r="H6" s="134"/>
      <c r="I6" s="172"/>
      <c r="J6" s="134"/>
      <c r="K6" s="134" t="s">
        <v>89</v>
      </c>
      <c r="L6" s="134" t="s">
        <v>90</v>
      </c>
      <c r="M6" s="134" t="s">
        <v>8</v>
      </c>
      <c r="N6" s="176"/>
    </row>
    <row r="7" spans="1:14" s="150" customFormat="1" ht="39.75" customHeight="1">
      <c r="A7" s="136" t="s">
        <v>92</v>
      </c>
      <c r="B7" s="137" t="s">
        <v>93</v>
      </c>
      <c r="C7" s="137"/>
      <c r="D7" s="137" t="s">
        <v>137</v>
      </c>
      <c r="E7" s="137" t="s">
        <v>94</v>
      </c>
      <c r="F7" s="138" t="s">
        <v>95</v>
      </c>
      <c r="G7" s="137" t="s">
        <v>96</v>
      </c>
      <c r="H7" s="137" t="s">
        <v>97</v>
      </c>
      <c r="I7" s="171">
        <v>9</v>
      </c>
      <c r="J7" s="137">
        <v>10</v>
      </c>
      <c r="K7" s="137" t="s">
        <v>100</v>
      </c>
      <c r="L7" s="137" t="s">
        <v>101</v>
      </c>
      <c r="M7" s="137" t="s">
        <v>102</v>
      </c>
      <c r="N7" s="176"/>
    </row>
    <row r="8" spans="1:14" s="150" customFormat="1" ht="39" customHeight="1">
      <c r="A8" s="133">
        <v>1</v>
      </c>
      <c r="B8" s="132" t="s">
        <v>18</v>
      </c>
      <c r="C8" s="132" t="s">
        <v>248</v>
      </c>
      <c r="D8" s="206" t="s">
        <v>21</v>
      </c>
      <c r="E8" s="206" t="s">
        <v>20</v>
      </c>
      <c r="F8" s="134" t="s">
        <v>192</v>
      </c>
      <c r="G8" s="224">
        <v>2</v>
      </c>
      <c r="H8" s="225">
        <v>2000</v>
      </c>
      <c r="I8" s="226">
        <v>3000</v>
      </c>
      <c r="J8" s="225">
        <v>500</v>
      </c>
      <c r="K8" s="225">
        <v>3971</v>
      </c>
      <c r="L8" s="225">
        <v>31</v>
      </c>
      <c r="M8" s="139">
        <f aca="true" t="shared" si="0" ref="M8:M28">K8+L8</f>
        <v>4002</v>
      </c>
      <c r="N8" s="176"/>
    </row>
    <row r="9" spans="1:14" s="150" customFormat="1" ht="39" customHeight="1">
      <c r="A9" s="133">
        <v>2</v>
      </c>
      <c r="B9" s="132" t="s">
        <v>22</v>
      </c>
      <c r="C9" s="132" t="s">
        <v>248</v>
      </c>
      <c r="D9" s="206" t="s">
        <v>25</v>
      </c>
      <c r="E9" s="206" t="s">
        <v>24</v>
      </c>
      <c r="F9" s="132">
        <v>132.643</v>
      </c>
      <c r="G9" s="135">
        <v>3</v>
      </c>
      <c r="H9" s="139">
        <v>10000</v>
      </c>
      <c r="I9" s="173">
        <v>116</v>
      </c>
      <c r="J9" s="227">
        <v>20000</v>
      </c>
      <c r="K9" s="139">
        <v>5829</v>
      </c>
      <c r="L9" s="139">
        <v>4593</v>
      </c>
      <c r="M9" s="139">
        <f>SUM(K9:L9)</f>
        <v>10422</v>
      </c>
      <c r="N9" s="176"/>
    </row>
    <row r="10" spans="1:14" s="150" customFormat="1" ht="39" customHeight="1">
      <c r="A10" s="133">
        <v>3</v>
      </c>
      <c r="B10" s="132" t="s">
        <v>26</v>
      </c>
      <c r="C10" s="132" t="s">
        <v>248</v>
      </c>
      <c r="D10" s="206" t="s">
        <v>29</v>
      </c>
      <c r="E10" s="206" t="s">
        <v>28</v>
      </c>
      <c r="F10" s="132">
        <v>109.81</v>
      </c>
      <c r="G10" s="135">
        <v>1</v>
      </c>
      <c r="H10" s="134">
        <v>3000</v>
      </c>
      <c r="I10" s="172">
        <v>0</v>
      </c>
      <c r="J10" s="134">
        <v>1000</v>
      </c>
      <c r="K10" s="134">
        <v>20</v>
      </c>
      <c r="L10" s="134">
        <v>4</v>
      </c>
      <c r="M10" s="139">
        <f t="shared" si="0"/>
        <v>24</v>
      </c>
      <c r="N10" s="176"/>
    </row>
    <row r="11" spans="1:14" s="150" customFormat="1" ht="39" customHeight="1">
      <c r="A11" s="133">
        <v>4</v>
      </c>
      <c r="B11" s="132" t="s">
        <v>31</v>
      </c>
      <c r="C11" s="132" t="s">
        <v>248</v>
      </c>
      <c r="D11" s="206" t="s">
        <v>33</v>
      </c>
      <c r="E11" s="206" t="s">
        <v>20</v>
      </c>
      <c r="F11" s="132">
        <v>100.28</v>
      </c>
      <c r="G11" s="224">
        <v>3</v>
      </c>
      <c r="H11" s="228">
        <v>2000</v>
      </c>
      <c r="I11" s="229">
        <v>1872</v>
      </c>
      <c r="J11" s="228">
        <v>2500</v>
      </c>
      <c r="K11" s="225">
        <v>2175</v>
      </c>
      <c r="L11" s="225">
        <v>140</v>
      </c>
      <c r="M11" s="139">
        <f t="shared" si="0"/>
        <v>2315</v>
      </c>
      <c r="N11" s="176"/>
    </row>
    <row r="12" spans="1:14" s="150" customFormat="1" ht="39" customHeight="1">
      <c r="A12" s="133">
        <v>5</v>
      </c>
      <c r="B12" s="132" t="s">
        <v>36</v>
      </c>
      <c r="C12" s="132" t="s">
        <v>248</v>
      </c>
      <c r="D12" s="206" t="s">
        <v>16</v>
      </c>
      <c r="E12" s="206" t="s">
        <v>187</v>
      </c>
      <c r="F12" s="132">
        <v>404.69</v>
      </c>
      <c r="G12" s="135">
        <v>16</v>
      </c>
      <c r="H12" s="230">
        <v>3000</v>
      </c>
      <c r="I12" s="231">
        <v>1293</v>
      </c>
      <c r="J12" s="232">
        <v>60000</v>
      </c>
      <c r="K12" s="232">
        <v>3592</v>
      </c>
      <c r="L12" s="232">
        <v>13753</v>
      </c>
      <c r="M12" s="139">
        <f t="shared" si="0"/>
        <v>17345</v>
      </c>
      <c r="N12" s="176"/>
    </row>
    <row r="13" spans="1:14" s="215" customFormat="1" ht="39" customHeight="1">
      <c r="A13" s="133">
        <v>6</v>
      </c>
      <c r="B13" s="132" t="s">
        <v>104</v>
      </c>
      <c r="C13" s="132" t="s">
        <v>248</v>
      </c>
      <c r="D13" s="206" t="s">
        <v>39</v>
      </c>
      <c r="E13" s="206" t="s">
        <v>5</v>
      </c>
      <c r="F13" s="132">
        <v>6.81</v>
      </c>
      <c r="G13" s="135">
        <v>6</v>
      </c>
      <c r="H13" s="139">
        <v>30</v>
      </c>
      <c r="I13" s="173">
        <v>78</v>
      </c>
      <c r="J13" s="139">
        <v>1311</v>
      </c>
      <c r="K13" s="139">
        <v>971</v>
      </c>
      <c r="L13" s="139">
        <v>254</v>
      </c>
      <c r="M13" s="139">
        <f t="shared" si="0"/>
        <v>1225</v>
      </c>
      <c r="N13" s="233"/>
    </row>
    <row r="14" spans="1:14" s="215" customFormat="1" ht="50.25" customHeight="1">
      <c r="A14" s="133">
        <v>7</v>
      </c>
      <c r="B14" s="132" t="s">
        <v>259</v>
      </c>
      <c r="C14" s="132" t="s">
        <v>248</v>
      </c>
      <c r="D14" s="206" t="s">
        <v>105</v>
      </c>
      <c r="E14" s="206" t="s">
        <v>40</v>
      </c>
      <c r="F14" s="234" t="s">
        <v>262</v>
      </c>
      <c r="G14" s="135">
        <v>3</v>
      </c>
      <c r="H14" s="134">
        <v>100000</v>
      </c>
      <c r="I14" s="172">
        <v>0</v>
      </c>
      <c r="J14" s="134">
        <v>240000</v>
      </c>
      <c r="K14" s="134">
        <v>26</v>
      </c>
      <c r="L14" s="134">
        <v>403</v>
      </c>
      <c r="M14" s="139">
        <f t="shared" si="0"/>
        <v>429</v>
      </c>
      <c r="N14" s="235" t="s">
        <v>264</v>
      </c>
    </row>
    <row r="15" spans="1:14" s="150" customFormat="1" ht="39" customHeight="1">
      <c r="A15" s="133">
        <v>8</v>
      </c>
      <c r="B15" s="132" t="s">
        <v>43</v>
      </c>
      <c r="C15" s="132" t="s">
        <v>248</v>
      </c>
      <c r="D15" s="236" t="s">
        <v>45</v>
      </c>
      <c r="E15" s="206" t="s">
        <v>20</v>
      </c>
      <c r="F15" s="132">
        <v>247.39</v>
      </c>
      <c r="G15" s="135">
        <v>14</v>
      </c>
      <c r="H15" s="139">
        <v>1275</v>
      </c>
      <c r="I15" s="173">
        <v>1409</v>
      </c>
      <c r="J15" s="139">
        <v>3182</v>
      </c>
      <c r="K15" s="139">
        <v>2861</v>
      </c>
      <c r="L15" s="139">
        <v>254</v>
      </c>
      <c r="M15" s="139">
        <v>3115</v>
      </c>
      <c r="N15" s="176"/>
    </row>
    <row r="16" spans="1:14" s="150" customFormat="1" ht="39" customHeight="1">
      <c r="A16" s="133">
        <v>9</v>
      </c>
      <c r="B16" s="163" t="s">
        <v>46</v>
      </c>
      <c r="C16" s="132" t="s">
        <v>248</v>
      </c>
      <c r="D16" s="206" t="s">
        <v>17</v>
      </c>
      <c r="E16" s="206" t="s">
        <v>188</v>
      </c>
      <c r="F16" s="132">
        <v>1537</v>
      </c>
      <c r="G16" s="206">
        <v>58</v>
      </c>
      <c r="H16" s="164">
        <v>77291</v>
      </c>
      <c r="I16" s="174">
        <v>4979</v>
      </c>
      <c r="J16" s="164">
        <v>104171</v>
      </c>
      <c r="K16" s="139">
        <v>4177</v>
      </c>
      <c r="L16" s="139">
        <v>2192</v>
      </c>
      <c r="M16" s="139">
        <f t="shared" si="0"/>
        <v>6369</v>
      </c>
      <c r="N16" s="176"/>
    </row>
    <row r="17" spans="1:14" s="150" customFormat="1" ht="39" customHeight="1">
      <c r="A17" s="133">
        <v>10</v>
      </c>
      <c r="B17" s="132" t="s">
        <v>49</v>
      </c>
      <c r="C17" s="132" t="s">
        <v>248</v>
      </c>
      <c r="D17" s="206" t="s">
        <v>52</v>
      </c>
      <c r="E17" s="206" t="s">
        <v>51</v>
      </c>
      <c r="F17" s="132">
        <v>229.29</v>
      </c>
      <c r="G17" s="135">
        <v>1</v>
      </c>
      <c r="H17" s="237">
        <v>50</v>
      </c>
      <c r="I17" s="238">
        <v>18</v>
      </c>
      <c r="J17" s="237">
        <v>588</v>
      </c>
      <c r="K17" s="139">
        <v>117</v>
      </c>
      <c r="L17" s="139">
        <v>471</v>
      </c>
      <c r="M17" s="139">
        <f t="shared" si="0"/>
        <v>588</v>
      </c>
      <c r="N17" s="176"/>
    </row>
    <row r="18" spans="1:14" s="215" customFormat="1" ht="39" customHeight="1">
      <c r="A18" s="133">
        <v>11</v>
      </c>
      <c r="B18" s="132" t="s">
        <v>53</v>
      </c>
      <c r="C18" s="132" t="s">
        <v>248</v>
      </c>
      <c r="D18" s="206" t="s">
        <v>55</v>
      </c>
      <c r="E18" s="206" t="s">
        <v>54</v>
      </c>
      <c r="F18" s="132">
        <v>101.12</v>
      </c>
      <c r="G18" s="135">
        <v>1</v>
      </c>
      <c r="H18" s="164">
        <v>1000</v>
      </c>
      <c r="I18" s="239">
        <v>860</v>
      </c>
      <c r="J18" s="164">
        <v>100</v>
      </c>
      <c r="K18" s="164">
        <v>96</v>
      </c>
      <c r="L18" s="164">
        <v>4</v>
      </c>
      <c r="M18" s="139">
        <f t="shared" si="0"/>
        <v>100</v>
      </c>
      <c r="N18" s="233"/>
    </row>
    <row r="19" spans="1:14" s="150" customFormat="1" ht="39" customHeight="1">
      <c r="A19" s="133">
        <v>12</v>
      </c>
      <c r="B19" s="163" t="s">
        <v>62</v>
      </c>
      <c r="C19" s="132" t="s">
        <v>248</v>
      </c>
      <c r="D19" s="206" t="s">
        <v>64</v>
      </c>
      <c r="E19" s="206" t="s">
        <v>63</v>
      </c>
      <c r="F19" s="132">
        <v>101.37</v>
      </c>
      <c r="G19" s="206">
        <v>1</v>
      </c>
      <c r="H19" s="139">
        <v>50</v>
      </c>
      <c r="I19" s="240">
        <v>24</v>
      </c>
      <c r="J19" s="164">
        <v>1000</v>
      </c>
      <c r="K19" s="164">
        <v>302</v>
      </c>
      <c r="L19" s="164">
        <v>335</v>
      </c>
      <c r="M19" s="139">
        <f>K19+L19</f>
        <v>637</v>
      </c>
      <c r="N19" s="176"/>
    </row>
    <row r="20" spans="1:14" s="150" customFormat="1" ht="39" customHeight="1">
      <c r="A20" s="133">
        <v>13</v>
      </c>
      <c r="B20" s="132" t="s">
        <v>65</v>
      </c>
      <c r="C20" s="132" t="s">
        <v>248</v>
      </c>
      <c r="D20" s="206" t="s">
        <v>106</v>
      </c>
      <c r="E20" s="135" t="s">
        <v>67</v>
      </c>
      <c r="F20" s="132">
        <v>1867.054</v>
      </c>
      <c r="G20" s="241">
        <v>1</v>
      </c>
      <c r="H20" s="242">
        <v>10000</v>
      </c>
      <c r="I20" s="243">
        <v>3000</v>
      </c>
      <c r="J20" s="244">
        <v>700</v>
      </c>
      <c r="K20" s="245">
        <v>179</v>
      </c>
      <c r="L20" s="245">
        <v>0</v>
      </c>
      <c r="M20" s="139">
        <f>K20+L20</f>
        <v>179</v>
      </c>
      <c r="N20" s="246"/>
    </row>
    <row r="21" spans="1:14" s="150" customFormat="1" ht="39" customHeight="1">
      <c r="A21" s="133">
        <v>14</v>
      </c>
      <c r="B21" s="15" t="s">
        <v>254</v>
      </c>
      <c r="C21" s="132" t="s">
        <v>248</v>
      </c>
      <c r="D21" s="247" t="s">
        <v>72</v>
      </c>
      <c r="E21" s="247" t="s">
        <v>71</v>
      </c>
      <c r="F21" s="132">
        <v>124.36</v>
      </c>
      <c r="G21" s="135">
        <v>17</v>
      </c>
      <c r="H21" s="139">
        <v>450</v>
      </c>
      <c r="I21" s="173">
        <v>315</v>
      </c>
      <c r="J21" s="139">
        <v>1364</v>
      </c>
      <c r="K21" s="164">
        <v>1238</v>
      </c>
      <c r="L21" s="164">
        <v>91</v>
      </c>
      <c r="M21" s="139">
        <f t="shared" si="0"/>
        <v>1329</v>
      </c>
      <c r="N21" s="176"/>
    </row>
    <row r="22" spans="1:14" s="150" customFormat="1" ht="51" customHeight="1">
      <c r="A22" s="133">
        <v>15</v>
      </c>
      <c r="B22" s="132" t="s">
        <v>73</v>
      </c>
      <c r="C22" s="132" t="s">
        <v>248</v>
      </c>
      <c r="D22" s="206" t="s">
        <v>75</v>
      </c>
      <c r="E22" s="206" t="s">
        <v>48</v>
      </c>
      <c r="F22" s="132" t="s">
        <v>191</v>
      </c>
      <c r="G22" s="135">
        <v>1</v>
      </c>
      <c r="H22" s="164">
        <v>0</v>
      </c>
      <c r="I22" s="174">
        <v>58</v>
      </c>
      <c r="J22" s="164">
        <v>200</v>
      </c>
      <c r="K22" s="139">
        <v>34</v>
      </c>
      <c r="L22" s="139">
        <v>78</v>
      </c>
      <c r="M22" s="139">
        <f t="shared" si="0"/>
        <v>112</v>
      </c>
      <c r="N22" s="248"/>
    </row>
    <row r="23" spans="1:14" s="150" customFormat="1" ht="39" customHeight="1">
      <c r="A23" s="133">
        <v>16</v>
      </c>
      <c r="B23" s="249" t="s">
        <v>76</v>
      </c>
      <c r="C23" s="249" t="s">
        <v>248</v>
      </c>
      <c r="D23" s="247" t="s">
        <v>78</v>
      </c>
      <c r="E23" s="247" t="s">
        <v>56</v>
      </c>
      <c r="F23" s="132">
        <v>10.53</v>
      </c>
      <c r="G23" s="135">
        <v>0</v>
      </c>
      <c r="H23" s="139">
        <v>1500</v>
      </c>
      <c r="I23" s="173">
        <v>231</v>
      </c>
      <c r="J23" s="139">
        <v>800</v>
      </c>
      <c r="K23" s="139">
        <v>9</v>
      </c>
      <c r="L23" s="139">
        <v>1</v>
      </c>
      <c r="M23" s="139">
        <f t="shared" si="0"/>
        <v>10</v>
      </c>
      <c r="N23" s="176"/>
    </row>
    <row r="24" spans="1:14" s="150" customFormat="1" ht="39" customHeight="1">
      <c r="A24" s="133">
        <v>17</v>
      </c>
      <c r="B24" s="250" t="s">
        <v>154</v>
      </c>
      <c r="C24" s="250" t="s">
        <v>248</v>
      </c>
      <c r="D24" s="250" t="s">
        <v>155</v>
      </c>
      <c r="E24" s="247" t="s">
        <v>5</v>
      </c>
      <c r="F24" s="132">
        <v>2.023</v>
      </c>
      <c r="G24" s="135">
        <v>1</v>
      </c>
      <c r="H24" s="139">
        <v>0</v>
      </c>
      <c r="I24" s="173">
        <v>68</v>
      </c>
      <c r="J24" s="139">
        <v>2000</v>
      </c>
      <c r="K24" s="139">
        <v>362</v>
      </c>
      <c r="L24" s="139">
        <v>171</v>
      </c>
      <c r="M24" s="139">
        <f t="shared" si="0"/>
        <v>533</v>
      </c>
      <c r="N24" s="246" t="s">
        <v>265</v>
      </c>
    </row>
    <row r="25" spans="1:14" s="150" customFormat="1" ht="39" customHeight="1">
      <c r="A25" s="133">
        <v>18</v>
      </c>
      <c r="B25" s="132" t="s">
        <v>266</v>
      </c>
      <c r="C25" s="132" t="s">
        <v>248</v>
      </c>
      <c r="D25" s="206" t="s">
        <v>15</v>
      </c>
      <c r="E25" s="206" t="s">
        <v>190</v>
      </c>
      <c r="F25" s="132">
        <v>10</v>
      </c>
      <c r="G25" s="137">
        <v>8</v>
      </c>
      <c r="H25" s="139">
        <v>6000</v>
      </c>
      <c r="I25" s="173">
        <v>32</v>
      </c>
      <c r="J25" s="139">
        <v>3000</v>
      </c>
      <c r="K25" s="230">
        <v>428</v>
      </c>
      <c r="L25" s="230">
        <v>189</v>
      </c>
      <c r="M25" s="139">
        <f t="shared" si="0"/>
        <v>617</v>
      </c>
      <c r="N25" s="176"/>
    </row>
    <row r="26" spans="1:14" s="150" customFormat="1" ht="39" customHeight="1">
      <c r="A26" s="133">
        <v>19</v>
      </c>
      <c r="B26" s="132" t="s">
        <v>57</v>
      </c>
      <c r="C26" s="132" t="s">
        <v>248</v>
      </c>
      <c r="D26" s="206" t="s">
        <v>59</v>
      </c>
      <c r="E26" s="206" t="s">
        <v>40</v>
      </c>
      <c r="F26" s="132">
        <v>1032.27</v>
      </c>
      <c r="G26" s="135">
        <v>5</v>
      </c>
      <c r="H26" s="139">
        <v>785</v>
      </c>
      <c r="I26" s="173">
        <v>86</v>
      </c>
      <c r="J26" s="139">
        <v>1770</v>
      </c>
      <c r="K26" s="139">
        <v>2464</v>
      </c>
      <c r="L26" s="139">
        <v>131</v>
      </c>
      <c r="M26" s="139">
        <f t="shared" si="0"/>
        <v>2595</v>
      </c>
      <c r="N26" s="176"/>
    </row>
    <row r="27" spans="1:14" s="150" customFormat="1" ht="39" customHeight="1">
      <c r="A27" s="133">
        <v>20</v>
      </c>
      <c r="B27" s="251" t="s">
        <v>179</v>
      </c>
      <c r="C27" s="251" t="s">
        <v>248</v>
      </c>
      <c r="D27" s="206" t="s">
        <v>180</v>
      </c>
      <c r="E27" s="206" t="s">
        <v>40</v>
      </c>
      <c r="F27" s="132" t="s">
        <v>240</v>
      </c>
      <c r="G27" s="135">
        <v>19</v>
      </c>
      <c r="H27" s="139">
        <v>1530</v>
      </c>
      <c r="I27" s="173">
        <v>1707</v>
      </c>
      <c r="J27" s="139">
        <v>1543</v>
      </c>
      <c r="K27" s="139">
        <v>2195</v>
      </c>
      <c r="L27" s="139">
        <v>40</v>
      </c>
      <c r="M27" s="139">
        <f t="shared" si="0"/>
        <v>2235</v>
      </c>
      <c r="N27" s="176"/>
    </row>
    <row r="28" spans="1:14" s="150" customFormat="1" ht="39" customHeight="1">
      <c r="A28" s="133">
        <v>21</v>
      </c>
      <c r="B28" s="132" t="s">
        <v>61</v>
      </c>
      <c r="C28" s="132" t="s">
        <v>248</v>
      </c>
      <c r="D28" s="206" t="s">
        <v>60</v>
      </c>
      <c r="E28" s="206" t="s">
        <v>20</v>
      </c>
      <c r="F28" s="134">
        <v>100.37</v>
      </c>
      <c r="G28" s="206">
        <v>4</v>
      </c>
      <c r="H28" s="139">
        <v>1400</v>
      </c>
      <c r="I28" s="173">
        <v>971</v>
      </c>
      <c r="J28" s="139">
        <v>535</v>
      </c>
      <c r="K28" s="164">
        <v>1085</v>
      </c>
      <c r="L28" s="164">
        <v>181</v>
      </c>
      <c r="M28" s="139">
        <f t="shared" si="0"/>
        <v>1266</v>
      </c>
      <c r="N28" s="176"/>
    </row>
    <row r="29" spans="1:14" s="150" customFormat="1" ht="18.75" customHeight="1">
      <c r="A29" s="133"/>
      <c r="B29" s="132" t="s">
        <v>268</v>
      </c>
      <c r="C29" s="132"/>
      <c r="D29" s="206"/>
      <c r="E29" s="206"/>
      <c r="F29" s="134"/>
      <c r="G29" s="206"/>
      <c r="H29" s="139"/>
      <c r="I29" s="173"/>
      <c r="J29" s="139"/>
      <c r="K29" s="164"/>
      <c r="L29" s="164"/>
      <c r="M29" s="139"/>
      <c r="N29" s="176"/>
    </row>
    <row r="30" spans="1:14" s="150" customFormat="1" ht="39" customHeight="1">
      <c r="A30" s="133">
        <v>22</v>
      </c>
      <c r="B30" s="252" t="s">
        <v>147</v>
      </c>
      <c r="C30" s="253" t="s">
        <v>250</v>
      </c>
      <c r="D30" s="252" t="s">
        <v>149</v>
      </c>
      <c r="E30" s="132" t="s">
        <v>189</v>
      </c>
      <c r="F30" s="132" t="s">
        <v>233</v>
      </c>
      <c r="G30" s="135">
        <v>3</v>
      </c>
      <c r="H30" s="134">
        <v>1690</v>
      </c>
      <c r="I30" s="172">
        <v>131</v>
      </c>
      <c r="J30" s="134">
        <v>1078</v>
      </c>
      <c r="K30" s="134">
        <v>13</v>
      </c>
      <c r="L30" s="134">
        <v>3</v>
      </c>
      <c r="M30" s="139">
        <f>SUM(K30:L30)</f>
        <v>16</v>
      </c>
      <c r="N30" s="176"/>
    </row>
    <row r="31" spans="1:14" s="158" customFormat="1" ht="24" customHeight="1">
      <c r="A31" s="133"/>
      <c r="B31" s="129"/>
      <c r="C31" s="129"/>
      <c r="D31" s="140"/>
      <c r="E31" s="207"/>
      <c r="F31" s="129"/>
      <c r="G31" s="207">
        <f aca="true" t="shared" si="1" ref="G31:M31">SUM(G8:G30)</f>
        <v>168</v>
      </c>
      <c r="H31" s="207">
        <f t="shared" si="1"/>
        <v>223051</v>
      </c>
      <c r="I31" s="175">
        <f t="shared" si="1"/>
        <v>20248</v>
      </c>
      <c r="J31" s="207">
        <f t="shared" si="1"/>
        <v>447342</v>
      </c>
      <c r="K31" s="207">
        <f t="shared" si="1"/>
        <v>32144</v>
      </c>
      <c r="L31" s="207">
        <f t="shared" si="1"/>
        <v>23319</v>
      </c>
      <c r="M31" s="207">
        <f t="shared" si="1"/>
        <v>55463</v>
      </c>
      <c r="N31" s="177"/>
    </row>
    <row r="32" spans="1:13" s="4" customFormat="1" ht="15">
      <c r="A32" s="114"/>
      <c r="B32" s="20"/>
      <c r="C32" s="20"/>
      <c r="D32" s="20"/>
      <c r="E32" s="20"/>
      <c r="F32" s="20"/>
      <c r="G32" s="20"/>
      <c r="H32" s="20"/>
      <c r="I32" s="20"/>
      <c r="J32" s="178"/>
      <c r="K32" s="178"/>
      <c r="L32" s="178"/>
      <c r="M32" s="178"/>
    </row>
    <row r="33" spans="1:13" s="4" customFormat="1" ht="15">
      <c r="A33" s="114"/>
      <c r="B33" s="20"/>
      <c r="C33" s="20"/>
      <c r="D33" s="20"/>
      <c r="E33" s="20"/>
      <c r="F33" s="20"/>
      <c r="G33" s="20"/>
      <c r="H33" s="20"/>
      <c r="I33" s="20"/>
      <c r="J33" s="178"/>
      <c r="K33" s="178"/>
      <c r="L33" s="178"/>
      <c r="M33" s="178"/>
    </row>
    <row r="34" spans="1:13" s="4" customFormat="1" ht="15">
      <c r="A34" s="114"/>
      <c r="B34" s="20"/>
      <c r="C34" s="20"/>
      <c r="D34" s="20"/>
      <c r="E34" s="20"/>
      <c r="F34" s="20"/>
      <c r="G34" s="20"/>
      <c r="H34" s="20"/>
      <c r="I34" s="20"/>
      <c r="J34" s="178"/>
      <c r="K34" s="178"/>
      <c r="L34" s="178"/>
      <c r="M34" s="178"/>
    </row>
    <row r="35" spans="1:13" s="4" customFormat="1" ht="15">
      <c r="A35" s="114"/>
      <c r="B35" s="20"/>
      <c r="C35" s="20"/>
      <c r="D35" s="20"/>
      <c r="E35" s="20"/>
      <c r="F35" s="20"/>
      <c r="G35" s="20"/>
      <c r="H35" s="20"/>
      <c r="I35" s="20"/>
      <c r="J35" s="178"/>
      <c r="K35" s="178"/>
      <c r="L35" s="178"/>
      <c r="M35" s="178"/>
    </row>
    <row r="36" spans="1:13" s="4" customFormat="1" ht="15">
      <c r="A36" s="114"/>
      <c r="B36" s="20"/>
      <c r="C36" s="20"/>
      <c r="D36" s="20"/>
      <c r="E36" s="20"/>
      <c r="F36" s="20"/>
      <c r="G36" s="20"/>
      <c r="H36" s="20"/>
      <c r="I36" s="20"/>
      <c r="J36" s="178"/>
      <c r="K36" s="178"/>
      <c r="L36" s="178"/>
      <c r="M36" s="178"/>
    </row>
    <row r="77" ht="15"/>
    <row r="78" ht="15"/>
    <row r="79" ht="15"/>
    <row r="81" ht="15"/>
    <row r="82" ht="15"/>
  </sheetData>
  <sheetProtection/>
  <mergeCells count="6">
    <mergeCell ref="A1:M1"/>
    <mergeCell ref="K5:M5"/>
    <mergeCell ref="A2:M2"/>
    <mergeCell ref="H4:I4"/>
    <mergeCell ref="J4:M4"/>
    <mergeCell ref="E3:H3"/>
  </mergeCells>
  <printOptions/>
  <pageMargins left="0.2755905511811024" right="0.1968503937007874" top="0.31496062992125984" bottom="0.2755905511811024" header="0.31496062992125984" footer="0.31496062992125984"/>
  <pageSetup horizontalDpi="600" verticalDpi="600" orientation="landscape" paperSize="9" scale="73" r:id="rId3"/>
  <rowBreaks count="1" manualBreakCount="1">
    <brk id="2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SheetLayoutView="100" zoomScalePageLayoutView="0" workbookViewId="0" topLeftCell="A1">
      <pane xSplit="7" ySplit="8" topLeftCell="H3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P33" sqref="P33"/>
    </sheetView>
  </sheetViews>
  <sheetFormatPr defaultColWidth="9.140625" defaultRowHeight="15"/>
  <cols>
    <col min="1" max="1" width="6.421875" style="178" customWidth="1"/>
    <col min="2" max="2" width="20.57421875" style="20" customWidth="1"/>
    <col min="3" max="3" width="7.421875" style="20" customWidth="1"/>
    <col min="4" max="4" width="10.28125" style="20" customWidth="1"/>
    <col min="5" max="5" width="9.8515625" style="20" customWidth="1"/>
    <col min="6" max="6" width="9.7109375" style="20" customWidth="1"/>
    <col min="7" max="7" width="10.421875" style="20" customWidth="1"/>
    <col min="8" max="8" width="7.140625" style="20" customWidth="1"/>
    <col min="9" max="9" width="5.8515625" style="20" customWidth="1"/>
    <col min="10" max="10" width="6.28125" style="20" customWidth="1"/>
    <col min="11" max="11" width="5.57421875" style="20" customWidth="1"/>
    <col min="12" max="12" width="5.8515625" style="20" customWidth="1"/>
    <col min="13" max="13" width="8.8515625" style="20" customWidth="1"/>
    <col min="14" max="14" width="8.28125" style="20" customWidth="1"/>
    <col min="15" max="15" width="8.421875" style="20" customWidth="1"/>
    <col min="16" max="16" width="12.7109375" style="20" customWidth="1"/>
    <col min="17" max="17" width="17.140625" style="4" hidden="1" customWidth="1"/>
    <col min="18" max="18" width="0" style="4" hidden="1" customWidth="1"/>
    <col min="19" max="16384" width="9.140625" style="117" customWidth="1"/>
  </cols>
  <sheetData>
    <row r="1" spans="1:16" ht="15">
      <c r="A1" s="295" t="s">
        <v>275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5">
      <c r="A2" s="294" t="s">
        <v>107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</row>
    <row r="3" spans="1:16" ht="15">
      <c r="A3" s="289" t="s">
        <v>284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">
      <c r="A4" s="205"/>
      <c r="B4" s="141"/>
      <c r="C4" s="141"/>
      <c r="D4" s="141"/>
      <c r="E4" s="141"/>
      <c r="F4" s="303" t="s">
        <v>261</v>
      </c>
      <c r="G4" s="304"/>
      <c r="H4" s="304"/>
      <c r="I4" s="304"/>
      <c r="J4" s="305"/>
      <c r="K4" s="141"/>
      <c r="L4" s="141"/>
      <c r="M4" s="141"/>
      <c r="N4" s="141"/>
      <c r="O4" s="141"/>
      <c r="P4" s="141"/>
    </row>
    <row r="5" spans="1:16" ht="15">
      <c r="A5" s="141"/>
      <c r="B5" s="127"/>
      <c r="C5" s="127"/>
      <c r="D5" s="124"/>
      <c r="E5" s="141"/>
      <c r="F5" s="141"/>
      <c r="G5" s="208"/>
      <c r="H5" s="208"/>
      <c r="I5" s="208"/>
      <c r="J5" s="208"/>
      <c r="K5" s="208"/>
      <c r="L5" s="208"/>
      <c r="M5" s="124"/>
      <c r="N5" s="209" t="s">
        <v>108</v>
      </c>
      <c r="O5" s="124"/>
      <c r="P5" s="209"/>
    </row>
    <row r="6" spans="1:16" ht="68.25" customHeight="1">
      <c r="A6" s="210" t="s">
        <v>80</v>
      </c>
      <c r="B6" s="120" t="s">
        <v>81</v>
      </c>
      <c r="C6" s="120" t="s">
        <v>247</v>
      </c>
      <c r="D6" s="210" t="s">
        <v>109</v>
      </c>
      <c r="E6" s="203" t="s">
        <v>110</v>
      </c>
      <c r="F6" s="203" t="s">
        <v>84</v>
      </c>
      <c r="G6" s="301" t="s">
        <v>111</v>
      </c>
      <c r="H6" s="302"/>
      <c r="I6" s="286" t="s">
        <v>112</v>
      </c>
      <c r="J6" s="286"/>
      <c r="K6" s="286"/>
      <c r="L6" s="299" t="s">
        <v>113</v>
      </c>
      <c r="M6" s="299"/>
      <c r="N6" s="299" t="s">
        <v>114</v>
      </c>
      <c r="O6" s="300" t="s">
        <v>114</v>
      </c>
      <c r="P6" s="210" t="s">
        <v>257</v>
      </c>
    </row>
    <row r="7" spans="1:16" ht="36">
      <c r="A7" s="210"/>
      <c r="B7" s="120"/>
      <c r="C7" s="120"/>
      <c r="D7" s="203"/>
      <c r="E7" s="203"/>
      <c r="F7" s="203"/>
      <c r="G7" s="210" t="s">
        <v>115</v>
      </c>
      <c r="H7" s="210" t="s">
        <v>116</v>
      </c>
      <c r="I7" s="286" t="s">
        <v>115</v>
      </c>
      <c r="J7" s="286"/>
      <c r="K7" s="210" t="s">
        <v>117</v>
      </c>
      <c r="L7" s="210" t="s">
        <v>118</v>
      </c>
      <c r="M7" s="210" t="s">
        <v>119</v>
      </c>
      <c r="N7" s="210" t="s">
        <v>118</v>
      </c>
      <c r="O7" s="210" t="s">
        <v>119</v>
      </c>
      <c r="P7" s="210"/>
    </row>
    <row r="8" spans="1:16" ht="15">
      <c r="A8" s="203"/>
      <c r="B8" s="120"/>
      <c r="C8" s="120"/>
      <c r="D8" s="143" t="s">
        <v>93</v>
      </c>
      <c r="E8" s="203"/>
      <c r="F8" s="203"/>
      <c r="G8" s="205"/>
      <c r="H8" s="205"/>
      <c r="I8" s="205" t="s">
        <v>120</v>
      </c>
      <c r="J8" s="205" t="s">
        <v>121</v>
      </c>
      <c r="K8" s="205"/>
      <c r="L8" s="205"/>
      <c r="M8" s="205"/>
      <c r="N8" s="205"/>
      <c r="O8" s="205"/>
      <c r="P8" s="208"/>
    </row>
    <row r="9" spans="1:16" ht="36">
      <c r="A9" s="143" t="s">
        <v>91</v>
      </c>
      <c r="B9" s="144" t="s">
        <v>92</v>
      </c>
      <c r="C9" s="144"/>
      <c r="D9" s="124"/>
      <c r="E9" s="143" t="s">
        <v>122</v>
      </c>
      <c r="F9" s="143" t="s">
        <v>94</v>
      </c>
      <c r="G9" s="143" t="s">
        <v>95</v>
      </c>
      <c r="H9" s="143" t="s">
        <v>96</v>
      </c>
      <c r="I9" s="143" t="s">
        <v>97</v>
      </c>
      <c r="J9" s="143" t="s">
        <v>98</v>
      </c>
      <c r="K9" s="143" t="s">
        <v>99</v>
      </c>
      <c r="L9" s="143" t="s">
        <v>100</v>
      </c>
      <c r="M9" s="143" t="s">
        <v>101</v>
      </c>
      <c r="N9" s="143" t="s">
        <v>102</v>
      </c>
      <c r="O9" s="143" t="s">
        <v>103</v>
      </c>
      <c r="P9" s="143" t="s">
        <v>123</v>
      </c>
    </row>
    <row r="10" spans="1:18" s="5" customFormat="1" ht="39" customHeight="1">
      <c r="A10" s="254">
        <v>1</v>
      </c>
      <c r="B10" s="211" t="s">
        <v>18</v>
      </c>
      <c r="C10" s="211" t="s">
        <v>248</v>
      </c>
      <c r="D10" s="204" t="s">
        <v>21</v>
      </c>
      <c r="E10" s="204" t="s">
        <v>20</v>
      </c>
      <c r="F10" s="124">
        <v>132.643</v>
      </c>
      <c r="G10" s="124">
        <v>0</v>
      </c>
      <c r="H10" s="124">
        <v>0</v>
      </c>
      <c r="I10" s="124">
        <v>0</v>
      </c>
      <c r="J10" s="124">
        <v>114.836</v>
      </c>
      <c r="K10" s="124">
        <v>1394.6</v>
      </c>
      <c r="L10" s="124">
        <v>0</v>
      </c>
      <c r="M10" s="124">
        <v>0</v>
      </c>
      <c r="N10" s="124">
        <v>0</v>
      </c>
      <c r="O10" s="124">
        <v>0</v>
      </c>
      <c r="P10" s="124">
        <f aca="true" t="shared" si="0" ref="P10:P30">I10+J10+K10+N10+O10</f>
        <v>1509.436</v>
      </c>
      <c r="Q10" s="4"/>
      <c r="R10" s="4"/>
    </row>
    <row r="11" spans="1:18" s="5" customFormat="1" ht="54.75" customHeight="1">
      <c r="A11" s="204">
        <v>2</v>
      </c>
      <c r="B11" s="211" t="s">
        <v>22</v>
      </c>
      <c r="C11" s="211" t="s">
        <v>248</v>
      </c>
      <c r="D11" s="204" t="s">
        <v>25</v>
      </c>
      <c r="E11" s="204" t="s">
        <v>24</v>
      </c>
      <c r="F11" s="204">
        <v>126.9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76.41</v>
      </c>
      <c r="O11" s="124">
        <v>527.81</v>
      </c>
      <c r="P11" s="124">
        <f t="shared" si="0"/>
        <v>604.2199999999999</v>
      </c>
      <c r="Q11" s="255" t="s">
        <v>270</v>
      </c>
      <c r="R11" s="4"/>
    </row>
    <row r="12" spans="1:18" s="5" customFormat="1" ht="39" customHeight="1">
      <c r="A12" s="254">
        <v>3</v>
      </c>
      <c r="B12" s="211" t="s">
        <v>26</v>
      </c>
      <c r="C12" s="211" t="s">
        <v>248</v>
      </c>
      <c r="D12" s="204" t="s">
        <v>29</v>
      </c>
      <c r="E12" s="204" t="s">
        <v>28</v>
      </c>
      <c r="F12" s="204">
        <v>109.81</v>
      </c>
      <c r="G12" s="256">
        <v>200</v>
      </c>
      <c r="H12" s="256">
        <v>0</v>
      </c>
      <c r="I12" s="256">
        <v>1.85</v>
      </c>
      <c r="J12" s="256">
        <v>21.05</v>
      </c>
      <c r="K12" s="256">
        <v>0</v>
      </c>
      <c r="L12" s="256">
        <v>0</v>
      </c>
      <c r="M12" s="256">
        <v>1440</v>
      </c>
      <c r="N12" s="256">
        <v>0</v>
      </c>
      <c r="O12" s="256">
        <v>0</v>
      </c>
      <c r="P12" s="124">
        <f t="shared" si="0"/>
        <v>22.900000000000002</v>
      </c>
      <c r="Q12" s="4"/>
      <c r="R12" s="4"/>
    </row>
    <row r="13" spans="1:18" s="5" customFormat="1" ht="39" customHeight="1">
      <c r="A13" s="204">
        <v>4</v>
      </c>
      <c r="B13" s="211" t="s">
        <v>31</v>
      </c>
      <c r="C13" s="211" t="s">
        <v>248</v>
      </c>
      <c r="D13" s="204" t="s">
        <v>33</v>
      </c>
      <c r="E13" s="204" t="s">
        <v>20</v>
      </c>
      <c r="F13" s="204">
        <v>100.28</v>
      </c>
      <c r="G13" s="124">
        <v>76</v>
      </c>
      <c r="H13" s="124">
        <v>700</v>
      </c>
      <c r="I13" s="124">
        <v>21.4</v>
      </c>
      <c r="J13" s="124">
        <v>93.65</v>
      </c>
      <c r="K13" s="124">
        <v>847.74</v>
      </c>
      <c r="L13" s="124">
        <v>0</v>
      </c>
      <c r="M13" s="124">
        <v>0</v>
      </c>
      <c r="N13" s="124">
        <v>0</v>
      </c>
      <c r="O13" s="124">
        <v>0</v>
      </c>
      <c r="P13" s="124">
        <f t="shared" si="0"/>
        <v>962.79</v>
      </c>
      <c r="Q13" s="4"/>
      <c r="R13" s="4"/>
    </row>
    <row r="14" spans="1:18" s="5" customFormat="1" ht="39" customHeight="1">
      <c r="A14" s="254">
        <v>5</v>
      </c>
      <c r="B14" s="211" t="s">
        <v>36</v>
      </c>
      <c r="C14" s="211" t="s">
        <v>248</v>
      </c>
      <c r="D14" s="204" t="s">
        <v>16</v>
      </c>
      <c r="E14" s="204" t="s">
        <v>51</v>
      </c>
      <c r="F14" s="204" t="s">
        <v>193</v>
      </c>
      <c r="G14" s="124">
        <v>154.2</v>
      </c>
      <c r="H14" s="257">
        <v>197</v>
      </c>
      <c r="I14" s="258">
        <v>0</v>
      </c>
      <c r="J14" s="257">
        <v>61.2</v>
      </c>
      <c r="K14" s="124">
        <v>142.3</v>
      </c>
      <c r="L14" s="257">
        <v>96.9</v>
      </c>
      <c r="M14" s="257">
        <v>232.9</v>
      </c>
      <c r="N14" s="257">
        <v>234.9</v>
      </c>
      <c r="O14" s="257">
        <v>526</v>
      </c>
      <c r="P14" s="124">
        <f t="shared" si="0"/>
        <v>964.4</v>
      </c>
      <c r="Q14" s="4"/>
      <c r="R14" s="4"/>
    </row>
    <row r="15" spans="1:18" s="9" customFormat="1" ht="39" customHeight="1">
      <c r="A15" s="204">
        <v>6</v>
      </c>
      <c r="B15" s="211" t="s">
        <v>186</v>
      </c>
      <c r="C15" s="211" t="s">
        <v>248</v>
      </c>
      <c r="D15" s="204" t="s">
        <v>39</v>
      </c>
      <c r="E15" s="204" t="s">
        <v>5</v>
      </c>
      <c r="F15" s="204">
        <v>36</v>
      </c>
      <c r="G15" s="211">
        <v>0</v>
      </c>
      <c r="H15" s="124">
        <v>85.33</v>
      </c>
      <c r="I15" s="124">
        <v>0</v>
      </c>
      <c r="J15" s="124">
        <v>0</v>
      </c>
      <c r="K15" s="124">
        <v>84.36</v>
      </c>
      <c r="L15" s="124">
        <v>0</v>
      </c>
      <c r="M15" s="124">
        <v>1.35</v>
      </c>
      <c r="N15" s="124">
        <v>0</v>
      </c>
      <c r="O15" s="124">
        <v>1.39</v>
      </c>
      <c r="P15" s="124">
        <f t="shared" si="0"/>
        <v>85.75</v>
      </c>
      <c r="Q15" s="259"/>
      <c r="R15" s="259"/>
    </row>
    <row r="16" spans="1:18" s="9" customFormat="1" ht="50.25" customHeight="1">
      <c r="A16" s="254">
        <v>7</v>
      </c>
      <c r="B16" s="211" t="s">
        <v>41</v>
      </c>
      <c r="C16" s="211" t="s">
        <v>248</v>
      </c>
      <c r="D16" s="204" t="s">
        <v>105</v>
      </c>
      <c r="E16" s="204" t="s">
        <v>40</v>
      </c>
      <c r="F16" s="260" t="s">
        <v>262</v>
      </c>
      <c r="G16" s="256">
        <v>1178.6</v>
      </c>
      <c r="H16" s="256">
        <v>1.75</v>
      </c>
      <c r="I16" s="256">
        <v>1178.6</v>
      </c>
      <c r="J16" s="256">
        <v>0</v>
      </c>
      <c r="K16" s="256">
        <v>2.21</v>
      </c>
      <c r="L16" s="256">
        <v>0</v>
      </c>
      <c r="M16" s="256">
        <v>0</v>
      </c>
      <c r="N16" s="256">
        <v>0</v>
      </c>
      <c r="O16" s="256">
        <v>0</v>
      </c>
      <c r="P16" s="124">
        <f t="shared" si="0"/>
        <v>1180.81</v>
      </c>
      <c r="Q16" s="259"/>
      <c r="R16" s="259"/>
    </row>
    <row r="17" spans="1:18" s="5" customFormat="1" ht="39" customHeight="1">
      <c r="A17" s="204">
        <v>8</v>
      </c>
      <c r="B17" s="211" t="s">
        <v>43</v>
      </c>
      <c r="C17" s="211" t="s">
        <v>248</v>
      </c>
      <c r="D17" s="13" t="s">
        <v>45</v>
      </c>
      <c r="E17" s="204" t="s">
        <v>20</v>
      </c>
      <c r="F17" s="204">
        <v>247.39</v>
      </c>
      <c r="G17" s="124">
        <v>70</v>
      </c>
      <c r="H17" s="124">
        <v>2554</v>
      </c>
      <c r="I17" s="124">
        <v>62.36</v>
      </c>
      <c r="J17" s="124">
        <v>167.285</v>
      </c>
      <c r="K17" s="124">
        <v>3459</v>
      </c>
      <c r="L17" s="124">
        <v>0</v>
      </c>
      <c r="M17" s="124">
        <v>323.85</v>
      </c>
      <c r="N17" s="124">
        <v>0</v>
      </c>
      <c r="O17" s="124">
        <v>505</v>
      </c>
      <c r="P17" s="124">
        <v>4137.82</v>
      </c>
      <c r="Q17" s="4"/>
      <c r="R17" s="4"/>
    </row>
    <row r="18" spans="1:18" s="5" customFormat="1" ht="39" customHeight="1">
      <c r="A18" s="254">
        <v>9</v>
      </c>
      <c r="B18" s="12" t="s">
        <v>46</v>
      </c>
      <c r="C18" s="211" t="s">
        <v>248</v>
      </c>
      <c r="D18" s="204" t="s">
        <v>17</v>
      </c>
      <c r="E18" s="204" t="s">
        <v>40</v>
      </c>
      <c r="F18" s="204">
        <v>1537</v>
      </c>
      <c r="G18" s="261">
        <v>1129.5</v>
      </c>
      <c r="H18" s="262">
        <v>469.94</v>
      </c>
      <c r="I18" s="262">
        <v>465.93</v>
      </c>
      <c r="J18" s="261">
        <v>544.38</v>
      </c>
      <c r="K18" s="261">
        <v>402.17</v>
      </c>
      <c r="L18" s="261">
        <v>0</v>
      </c>
      <c r="M18" s="261">
        <v>359.11</v>
      </c>
      <c r="N18" s="261">
        <v>0</v>
      </c>
      <c r="O18" s="261">
        <v>421.9</v>
      </c>
      <c r="P18" s="124">
        <f t="shared" si="0"/>
        <v>1834.38</v>
      </c>
      <c r="Q18" s="4"/>
      <c r="R18" s="4"/>
    </row>
    <row r="19" spans="1:18" s="5" customFormat="1" ht="39" customHeight="1">
      <c r="A19" s="204">
        <v>10</v>
      </c>
      <c r="B19" s="211" t="s">
        <v>49</v>
      </c>
      <c r="C19" s="211" t="s">
        <v>248</v>
      </c>
      <c r="D19" s="204" t="s">
        <v>52</v>
      </c>
      <c r="E19" s="204" t="s">
        <v>51</v>
      </c>
      <c r="F19" s="204">
        <v>229.29</v>
      </c>
      <c r="G19" s="263">
        <v>132.34</v>
      </c>
      <c r="H19" s="263">
        <v>501.6</v>
      </c>
      <c r="I19" s="263">
        <v>0</v>
      </c>
      <c r="J19" s="263">
        <v>28.16</v>
      </c>
      <c r="K19" s="124">
        <v>0</v>
      </c>
      <c r="L19" s="124">
        <v>33.97</v>
      </c>
      <c r="M19" s="124">
        <v>31.19</v>
      </c>
      <c r="N19" s="124">
        <v>23.92</v>
      </c>
      <c r="O19" s="124">
        <v>25.46</v>
      </c>
      <c r="P19" s="124">
        <f t="shared" si="0"/>
        <v>77.53999999999999</v>
      </c>
      <c r="Q19" s="4"/>
      <c r="R19" s="4"/>
    </row>
    <row r="20" spans="1:18" s="9" customFormat="1" ht="39" customHeight="1">
      <c r="A20" s="254">
        <v>11</v>
      </c>
      <c r="B20" s="211" t="s">
        <v>53</v>
      </c>
      <c r="C20" s="211" t="s">
        <v>248</v>
      </c>
      <c r="D20" s="204" t="s">
        <v>55</v>
      </c>
      <c r="E20" s="204" t="s">
        <v>54</v>
      </c>
      <c r="F20" s="204">
        <v>101.12</v>
      </c>
      <c r="G20" s="211">
        <v>0</v>
      </c>
      <c r="H20" s="211">
        <v>282</v>
      </c>
      <c r="I20" s="211">
        <v>30</v>
      </c>
      <c r="J20" s="211">
        <v>0.52</v>
      </c>
      <c r="K20" s="211">
        <v>411</v>
      </c>
      <c r="L20" s="211">
        <v>0</v>
      </c>
      <c r="M20" s="211">
        <v>97</v>
      </c>
      <c r="N20" s="211">
        <v>0</v>
      </c>
      <c r="O20" s="211">
        <v>0</v>
      </c>
      <c r="P20" s="124">
        <f t="shared" si="0"/>
        <v>441.52</v>
      </c>
      <c r="Q20" s="259"/>
      <c r="R20" s="259"/>
    </row>
    <row r="21" spans="1:18" s="5" customFormat="1" ht="39" customHeight="1">
      <c r="A21" s="204">
        <v>12</v>
      </c>
      <c r="B21" s="211" t="s">
        <v>62</v>
      </c>
      <c r="C21" s="211" t="s">
        <v>248</v>
      </c>
      <c r="D21" s="204" t="s">
        <v>64</v>
      </c>
      <c r="E21" s="204" t="s">
        <v>63</v>
      </c>
      <c r="F21" s="204">
        <v>101.37</v>
      </c>
      <c r="G21" s="211">
        <v>0</v>
      </c>
      <c r="H21" s="211">
        <v>0</v>
      </c>
      <c r="I21" s="124">
        <v>12.56</v>
      </c>
      <c r="J21" s="161">
        <v>1.75</v>
      </c>
      <c r="K21" s="211">
        <v>26.73</v>
      </c>
      <c r="L21" s="211">
        <v>0</v>
      </c>
      <c r="M21" s="211">
        <v>0</v>
      </c>
      <c r="N21" s="211">
        <v>0</v>
      </c>
      <c r="O21" s="211">
        <v>0</v>
      </c>
      <c r="P21" s="124">
        <f t="shared" si="0"/>
        <v>41.04</v>
      </c>
      <c r="Q21" s="4"/>
      <c r="R21" s="4"/>
    </row>
    <row r="22" spans="1:18" s="5" customFormat="1" ht="39" customHeight="1">
      <c r="A22" s="254">
        <v>13</v>
      </c>
      <c r="B22" s="211" t="s">
        <v>65</v>
      </c>
      <c r="C22" s="211" t="s">
        <v>248</v>
      </c>
      <c r="D22" s="124" t="s">
        <v>124</v>
      </c>
      <c r="E22" s="141" t="s">
        <v>67</v>
      </c>
      <c r="F22" s="204" t="s">
        <v>150</v>
      </c>
      <c r="G22" s="211">
        <v>600</v>
      </c>
      <c r="H22" s="211">
        <v>4764</v>
      </c>
      <c r="I22" s="211">
        <v>51.03</v>
      </c>
      <c r="J22" s="211">
        <v>78.09</v>
      </c>
      <c r="K22" s="264">
        <v>4606.2</v>
      </c>
      <c r="L22" s="211">
        <v>200</v>
      </c>
      <c r="M22" s="211">
        <v>235</v>
      </c>
      <c r="N22" s="211">
        <v>100</v>
      </c>
      <c r="O22" s="258">
        <v>295.09</v>
      </c>
      <c r="P22" s="124">
        <f t="shared" si="0"/>
        <v>5130.41</v>
      </c>
      <c r="Q22" s="4"/>
      <c r="R22" s="4"/>
    </row>
    <row r="23" spans="1:18" s="5" customFormat="1" ht="39" customHeight="1">
      <c r="A23" s="204">
        <v>14</v>
      </c>
      <c r="B23" s="15" t="s">
        <v>254</v>
      </c>
      <c r="C23" s="211" t="s">
        <v>248</v>
      </c>
      <c r="D23" s="16" t="s">
        <v>72</v>
      </c>
      <c r="E23" s="17" t="s">
        <v>71</v>
      </c>
      <c r="F23" s="204">
        <v>106.46</v>
      </c>
      <c r="G23" s="124">
        <v>2323.08</v>
      </c>
      <c r="H23" s="124">
        <v>369.72</v>
      </c>
      <c r="I23" s="124">
        <v>0</v>
      </c>
      <c r="J23" s="124">
        <v>0</v>
      </c>
      <c r="K23" s="124">
        <v>399</v>
      </c>
      <c r="L23" s="124">
        <v>0</v>
      </c>
      <c r="M23" s="124">
        <v>0</v>
      </c>
      <c r="N23" s="124">
        <v>0</v>
      </c>
      <c r="O23" s="124">
        <v>0</v>
      </c>
      <c r="P23" s="124">
        <f t="shared" si="0"/>
        <v>399</v>
      </c>
      <c r="Q23" s="4"/>
      <c r="R23" s="4"/>
    </row>
    <row r="24" spans="1:18" s="5" customFormat="1" ht="39" customHeight="1">
      <c r="A24" s="254">
        <v>15</v>
      </c>
      <c r="B24" s="211" t="s">
        <v>73</v>
      </c>
      <c r="C24" s="211" t="s">
        <v>248</v>
      </c>
      <c r="D24" s="211" t="s">
        <v>75</v>
      </c>
      <c r="E24" s="17" t="s">
        <v>40</v>
      </c>
      <c r="F24" s="204" t="s">
        <v>191</v>
      </c>
      <c r="G24" s="124">
        <v>430</v>
      </c>
      <c r="H24" s="124">
        <v>0</v>
      </c>
      <c r="I24" s="124">
        <v>30.33</v>
      </c>
      <c r="J24" s="124">
        <v>156.26</v>
      </c>
      <c r="K24" s="124">
        <v>1</v>
      </c>
      <c r="L24" s="124">
        <v>0</v>
      </c>
      <c r="M24" s="124">
        <v>0</v>
      </c>
      <c r="N24" s="124"/>
      <c r="O24" s="124">
        <v>0</v>
      </c>
      <c r="P24" s="124">
        <f t="shared" si="0"/>
        <v>187.58999999999997</v>
      </c>
      <c r="Q24" s="4"/>
      <c r="R24" s="4"/>
    </row>
    <row r="25" spans="1:18" s="9" customFormat="1" ht="39" customHeight="1">
      <c r="A25" s="204">
        <v>16</v>
      </c>
      <c r="B25" s="211" t="s">
        <v>76</v>
      </c>
      <c r="C25" s="211" t="s">
        <v>248</v>
      </c>
      <c r="D25" s="124" t="s">
        <v>78</v>
      </c>
      <c r="E25" s="141" t="s">
        <v>56</v>
      </c>
      <c r="F25" s="141">
        <v>10.53</v>
      </c>
      <c r="G25" s="124">
        <v>135</v>
      </c>
      <c r="H25" s="124">
        <v>0</v>
      </c>
      <c r="I25" s="124">
        <v>0.87</v>
      </c>
      <c r="J25" s="211">
        <v>24.68</v>
      </c>
      <c r="K25" s="124">
        <v>2.7</v>
      </c>
      <c r="L25" s="124">
        <v>0</v>
      </c>
      <c r="M25" s="124">
        <v>0</v>
      </c>
      <c r="N25" s="124">
        <v>0</v>
      </c>
      <c r="O25" s="124">
        <v>0</v>
      </c>
      <c r="P25" s="124">
        <f t="shared" si="0"/>
        <v>28.25</v>
      </c>
      <c r="Q25" s="259"/>
      <c r="R25" s="259"/>
    </row>
    <row r="26" spans="1:18" s="5" customFormat="1" ht="39" customHeight="1">
      <c r="A26" s="254">
        <v>17</v>
      </c>
      <c r="B26" s="15" t="s">
        <v>156</v>
      </c>
      <c r="C26" s="211" t="s">
        <v>248</v>
      </c>
      <c r="D26" s="15" t="s">
        <v>155</v>
      </c>
      <c r="E26" s="17" t="s">
        <v>5</v>
      </c>
      <c r="F26" s="124">
        <v>2.023</v>
      </c>
      <c r="G26" s="124">
        <v>36</v>
      </c>
      <c r="H26" s="124">
        <v>32.12</v>
      </c>
      <c r="I26" s="124"/>
      <c r="J26" s="124"/>
      <c r="K26" s="124">
        <v>30.54</v>
      </c>
      <c r="L26" s="124">
        <v>0</v>
      </c>
      <c r="M26" s="124">
        <v>0</v>
      </c>
      <c r="N26" s="124">
        <v>0</v>
      </c>
      <c r="O26" s="124">
        <v>0</v>
      </c>
      <c r="P26" s="124">
        <f t="shared" si="0"/>
        <v>30.54</v>
      </c>
      <c r="Q26" s="4"/>
      <c r="R26" s="4"/>
    </row>
    <row r="27" spans="1:18" s="5" customFormat="1" ht="39" customHeight="1">
      <c r="A27" s="204">
        <v>18</v>
      </c>
      <c r="B27" s="211" t="s">
        <v>34</v>
      </c>
      <c r="C27" s="211" t="s">
        <v>248</v>
      </c>
      <c r="D27" s="204" t="s">
        <v>15</v>
      </c>
      <c r="E27" s="204" t="s">
        <v>5</v>
      </c>
      <c r="F27" s="204">
        <v>10</v>
      </c>
      <c r="G27" s="265">
        <v>450.11</v>
      </c>
      <c r="H27" s="265">
        <v>826.18</v>
      </c>
      <c r="I27" s="211">
        <v>15.11</v>
      </c>
      <c r="J27" s="265">
        <v>59.89</v>
      </c>
      <c r="K27" s="265">
        <v>7.97</v>
      </c>
      <c r="L27" s="124">
        <v>0</v>
      </c>
      <c r="M27" s="124">
        <v>0.25</v>
      </c>
      <c r="N27" s="124">
        <v>0</v>
      </c>
      <c r="O27" s="124">
        <v>0.25</v>
      </c>
      <c r="P27" s="124">
        <f t="shared" si="0"/>
        <v>83.22</v>
      </c>
      <c r="Q27" s="4"/>
      <c r="R27" s="4"/>
    </row>
    <row r="28" spans="1:18" s="9" customFormat="1" ht="39" customHeight="1">
      <c r="A28" s="254">
        <v>19</v>
      </c>
      <c r="B28" s="211" t="s">
        <v>57</v>
      </c>
      <c r="C28" s="211" t="s">
        <v>248</v>
      </c>
      <c r="D28" s="204" t="s">
        <v>59</v>
      </c>
      <c r="E28" s="204" t="s">
        <v>40</v>
      </c>
      <c r="F28" s="204">
        <v>1032.27</v>
      </c>
      <c r="G28" s="124">
        <v>0</v>
      </c>
      <c r="H28" s="124">
        <v>280</v>
      </c>
      <c r="I28" s="124">
        <v>0</v>
      </c>
      <c r="J28" s="124">
        <v>0</v>
      </c>
      <c r="K28" s="124">
        <v>690.47</v>
      </c>
      <c r="L28" s="124">
        <v>0</v>
      </c>
      <c r="M28" s="124">
        <v>600</v>
      </c>
      <c r="N28" s="124">
        <v>0</v>
      </c>
      <c r="O28" s="124">
        <v>473.34</v>
      </c>
      <c r="P28" s="124">
        <f t="shared" si="0"/>
        <v>1163.81</v>
      </c>
      <c r="Q28" s="266"/>
      <c r="R28" s="259"/>
    </row>
    <row r="29" spans="1:18" s="5" customFormat="1" ht="39" customHeight="1">
      <c r="A29" s="204">
        <v>20</v>
      </c>
      <c r="B29" s="211" t="s">
        <v>179</v>
      </c>
      <c r="C29" s="211" t="s">
        <v>248</v>
      </c>
      <c r="D29" s="204" t="s">
        <v>181</v>
      </c>
      <c r="E29" s="204" t="s">
        <v>40</v>
      </c>
      <c r="F29" s="204">
        <v>2206.03</v>
      </c>
      <c r="G29" s="124">
        <v>0</v>
      </c>
      <c r="H29" s="124">
        <v>1870.44</v>
      </c>
      <c r="I29" s="124">
        <v>0</v>
      </c>
      <c r="J29" s="124">
        <v>0</v>
      </c>
      <c r="K29" s="124">
        <v>2304.54</v>
      </c>
      <c r="L29" s="124">
        <v>0</v>
      </c>
      <c r="M29" s="124">
        <v>435</v>
      </c>
      <c r="N29" s="124">
        <v>0</v>
      </c>
      <c r="O29" s="124">
        <v>428.49</v>
      </c>
      <c r="P29" s="124">
        <f t="shared" si="0"/>
        <v>2733.0299999999997</v>
      </c>
      <c r="Q29" s="4"/>
      <c r="R29" s="4"/>
    </row>
    <row r="30" spans="1:18" s="5" customFormat="1" ht="39" customHeight="1">
      <c r="A30" s="254">
        <v>21</v>
      </c>
      <c r="B30" s="211" t="s">
        <v>61</v>
      </c>
      <c r="C30" s="211" t="s">
        <v>248</v>
      </c>
      <c r="D30" s="204" t="s">
        <v>60</v>
      </c>
      <c r="E30" s="204" t="s">
        <v>20</v>
      </c>
      <c r="F30" s="204">
        <v>103</v>
      </c>
      <c r="G30" s="211">
        <v>248.18</v>
      </c>
      <c r="H30" s="211">
        <v>1284.62</v>
      </c>
      <c r="I30" s="124">
        <v>33.86</v>
      </c>
      <c r="J30" s="161">
        <v>210.12</v>
      </c>
      <c r="K30" s="211">
        <v>1232.087</v>
      </c>
      <c r="L30" s="211">
        <v>0</v>
      </c>
      <c r="M30" s="211">
        <v>0</v>
      </c>
      <c r="N30" s="211">
        <v>0</v>
      </c>
      <c r="O30" s="211">
        <v>0</v>
      </c>
      <c r="P30" s="124">
        <f t="shared" si="0"/>
        <v>1476.067</v>
      </c>
      <c r="Q30" s="4"/>
      <c r="R30" s="4"/>
    </row>
    <row r="31" spans="1:18" s="5" customFormat="1" ht="17.25" customHeight="1">
      <c r="A31" s="204"/>
      <c r="B31" s="210" t="s">
        <v>268</v>
      </c>
      <c r="C31" s="211"/>
      <c r="D31" s="204"/>
      <c r="E31" s="204"/>
      <c r="F31" s="204"/>
      <c r="G31" s="211"/>
      <c r="H31" s="211"/>
      <c r="I31" s="124"/>
      <c r="J31" s="161"/>
      <c r="K31" s="211"/>
      <c r="L31" s="211"/>
      <c r="M31" s="211"/>
      <c r="N31" s="211"/>
      <c r="O31" s="211"/>
      <c r="P31" s="124"/>
      <c r="Q31" s="4"/>
      <c r="R31" s="4"/>
    </row>
    <row r="32" spans="1:18" s="5" customFormat="1" ht="39" customHeight="1">
      <c r="A32" s="204">
        <v>22</v>
      </c>
      <c r="B32" s="14" t="s">
        <v>147</v>
      </c>
      <c r="C32" s="211" t="s">
        <v>250</v>
      </c>
      <c r="D32" s="14" t="s">
        <v>149</v>
      </c>
      <c r="E32" s="211" t="s">
        <v>14</v>
      </c>
      <c r="F32" s="124">
        <v>101.282</v>
      </c>
      <c r="G32" s="124">
        <v>3000</v>
      </c>
      <c r="H32" s="124">
        <v>2000</v>
      </c>
      <c r="I32" s="124">
        <v>3.22</v>
      </c>
      <c r="J32" s="124">
        <v>177.24</v>
      </c>
      <c r="K32" s="124">
        <v>1560.2</v>
      </c>
      <c r="L32" s="124">
        <v>0</v>
      </c>
      <c r="M32" s="124">
        <v>0</v>
      </c>
      <c r="N32" s="124">
        <v>0</v>
      </c>
      <c r="O32" s="124">
        <v>0</v>
      </c>
      <c r="P32" s="124">
        <f>I32+J32+K32+N32+O32</f>
        <v>1740.66</v>
      </c>
      <c r="Q32" s="4"/>
      <c r="R32" s="4"/>
    </row>
    <row r="33" spans="1:18" s="118" customFormat="1" ht="39" customHeight="1">
      <c r="A33" s="209"/>
      <c r="B33" s="204"/>
      <c r="C33" s="211"/>
      <c r="D33" s="113"/>
      <c r="E33" s="298"/>
      <c r="F33" s="298"/>
      <c r="G33" s="209">
        <f aca="true" t="shared" si="1" ref="G33:O33">SUM(G10:G32)</f>
        <v>10163.01</v>
      </c>
      <c r="H33" s="209">
        <f t="shared" si="1"/>
        <v>16218.7</v>
      </c>
      <c r="I33" s="209">
        <f t="shared" si="1"/>
        <v>1907.1199999999994</v>
      </c>
      <c r="J33" s="209">
        <f t="shared" si="1"/>
        <v>1739.111</v>
      </c>
      <c r="K33" s="209">
        <f t="shared" si="1"/>
        <v>17604.817000000003</v>
      </c>
      <c r="L33" s="209">
        <f t="shared" si="1"/>
        <v>330.87</v>
      </c>
      <c r="M33" s="209">
        <f t="shared" si="1"/>
        <v>3755.65</v>
      </c>
      <c r="N33" s="209">
        <f t="shared" si="1"/>
        <v>435.23</v>
      </c>
      <c r="O33" s="209">
        <f t="shared" si="1"/>
        <v>3204.7300000000005</v>
      </c>
      <c r="P33" s="145">
        <f>SUM(P10:P32)</f>
        <v>24835.183000000005</v>
      </c>
      <c r="Q33" s="162"/>
      <c r="R33" s="162"/>
    </row>
    <row r="34" ht="15">
      <c r="C34" s="211"/>
    </row>
    <row r="35" ht="15">
      <c r="C35" s="211"/>
    </row>
    <row r="81" ht="15"/>
    <row r="82" ht="15"/>
    <row r="83" ht="15"/>
  </sheetData>
  <sheetProtection/>
  <mergeCells count="10">
    <mergeCell ref="A2:P2"/>
    <mergeCell ref="A1:P1"/>
    <mergeCell ref="E33:F33"/>
    <mergeCell ref="A3:P3"/>
    <mergeCell ref="L6:M6"/>
    <mergeCell ref="N6:O6"/>
    <mergeCell ref="I7:J7"/>
    <mergeCell ref="G6:H6"/>
    <mergeCell ref="I6:K6"/>
    <mergeCell ref="F4:J4"/>
  </mergeCells>
  <printOptions/>
  <pageMargins left="0.59" right="1.3" top="0.3937007874015748" bottom="0.3937007874015748" header="0.31496062992125984" footer="0.31496062992125984"/>
  <pageSetup horizontalDpi="600" verticalDpi="600" orientation="landscape" paperSize="9" scale="73" r:id="rId3"/>
  <rowBreaks count="2" manualBreakCount="2">
    <brk id="22" max="255" man="1"/>
    <brk id="3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zoomScaleSheetLayoutView="100" zoomScalePageLayoutView="0" workbookViewId="0" topLeftCell="A1">
      <selection activeCell="N7" sqref="N7:P7"/>
    </sheetView>
  </sheetViews>
  <sheetFormatPr defaultColWidth="9.140625" defaultRowHeight="15"/>
  <cols>
    <col min="1" max="1" width="13.140625" style="0" customWidth="1"/>
    <col min="2" max="2" width="13.57421875" style="0" customWidth="1"/>
    <col min="4" max="4" width="15.28125" style="0" customWidth="1"/>
    <col min="5" max="5" width="9.7109375" style="0" customWidth="1"/>
    <col min="9" max="9" width="10.00390625" style="0" customWidth="1"/>
    <col min="10" max="10" width="11.7109375" style="0" hidden="1" customWidth="1"/>
    <col min="11" max="11" width="6.421875" style="0" customWidth="1"/>
    <col min="13" max="13" width="7.57421875" style="0" customWidth="1"/>
  </cols>
  <sheetData>
    <row r="1" spans="1:15" ht="15">
      <c r="A1" s="315" t="s">
        <v>276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28" t="s">
        <v>125</v>
      </c>
      <c r="N1" s="28"/>
      <c r="O1" s="27" t="s">
        <v>279</v>
      </c>
    </row>
    <row r="2" spans="1:15" ht="15">
      <c r="A2" s="29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0"/>
      <c r="N2" s="30"/>
      <c r="O2" s="30"/>
    </row>
    <row r="3" spans="1:15" ht="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4"/>
      <c r="M3" s="306" t="s">
        <v>108</v>
      </c>
      <c r="N3" s="307"/>
      <c r="O3" s="31"/>
    </row>
    <row r="4" spans="1:15" ht="15">
      <c r="A4" s="310" t="s">
        <v>0</v>
      </c>
      <c r="B4" s="312" t="s">
        <v>1</v>
      </c>
      <c r="C4" s="312" t="s">
        <v>2</v>
      </c>
      <c r="D4" s="308" t="s">
        <v>126</v>
      </c>
      <c r="E4" s="308" t="s">
        <v>127</v>
      </c>
      <c r="F4" s="309" t="s">
        <v>128</v>
      </c>
      <c r="G4" s="309"/>
      <c r="H4" s="309"/>
      <c r="I4" s="309"/>
      <c r="J4" s="309"/>
      <c r="K4" s="309"/>
      <c r="L4" s="309"/>
      <c r="M4" s="309"/>
      <c r="N4" s="309"/>
      <c r="O4" s="309"/>
    </row>
    <row r="5" spans="1:15" ht="39.75" customHeight="1">
      <c r="A5" s="311"/>
      <c r="B5" s="312"/>
      <c r="C5" s="312"/>
      <c r="D5" s="308"/>
      <c r="E5" s="308"/>
      <c r="F5" s="308" t="s">
        <v>3</v>
      </c>
      <c r="G5" s="308"/>
      <c r="H5" s="308"/>
      <c r="I5" s="308"/>
      <c r="J5" s="22"/>
      <c r="K5" s="31"/>
      <c r="L5" s="31"/>
      <c r="M5" s="31"/>
      <c r="N5" s="308" t="s">
        <v>4</v>
      </c>
      <c r="O5" s="308"/>
    </row>
    <row r="6" spans="1:15" ht="48">
      <c r="A6" s="23"/>
      <c r="B6" s="23"/>
      <c r="C6" s="24"/>
      <c r="D6" s="22"/>
      <c r="E6" s="22"/>
      <c r="F6" s="25" t="s">
        <v>5</v>
      </c>
      <c r="G6" s="25" t="s">
        <v>6</v>
      </c>
      <c r="H6" s="25" t="s">
        <v>7</v>
      </c>
      <c r="I6" s="25" t="s">
        <v>8</v>
      </c>
      <c r="J6" s="25" t="s">
        <v>234</v>
      </c>
      <c r="K6" s="25" t="s">
        <v>152</v>
      </c>
      <c r="L6" s="25" t="s">
        <v>10</v>
      </c>
      <c r="M6" s="25" t="s">
        <v>11</v>
      </c>
      <c r="N6" s="25" t="s">
        <v>12</v>
      </c>
      <c r="O6" s="25" t="s">
        <v>13</v>
      </c>
    </row>
    <row r="7" spans="1:16" ht="24">
      <c r="A7" s="32" t="s">
        <v>271</v>
      </c>
      <c r="B7" s="32" t="s">
        <v>30</v>
      </c>
      <c r="C7" s="33" t="s">
        <v>48</v>
      </c>
      <c r="D7" s="32">
        <v>1994</v>
      </c>
      <c r="E7" s="32" t="s">
        <v>130</v>
      </c>
      <c r="F7" s="165">
        <v>64</v>
      </c>
      <c r="G7" s="34">
        <v>123.987</v>
      </c>
      <c r="H7" s="35">
        <v>1114.946</v>
      </c>
      <c r="I7" s="35">
        <f>SUM(F7:H7)</f>
        <v>1302.933</v>
      </c>
      <c r="J7" s="36"/>
      <c r="K7" s="36">
        <v>142.249</v>
      </c>
      <c r="L7" s="36">
        <v>557.656</v>
      </c>
      <c r="M7" s="36">
        <f>I7+K7+L7</f>
        <v>2002.838</v>
      </c>
      <c r="N7" s="36">
        <v>176.437</v>
      </c>
      <c r="O7" s="36">
        <v>3065.621</v>
      </c>
      <c r="P7">
        <f>SUM(N7:O7)</f>
        <v>3242.058</v>
      </c>
    </row>
    <row r="8" spans="1:15" ht="15">
      <c r="A8" s="37"/>
      <c r="B8" s="37"/>
      <c r="C8" s="38"/>
      <c r="D8" s="37"/>
      <c r="E8" s="37"/>
      <c r="F8" s="39"/>
      <c r="G8" s="39"/>
      <c r="H8" s="40"/>
      <c r="I8" s="40"/>
      <c r="J8" s="40"/>
      <c r="K8" s="40"/>
      <c r="L8" s="40"/>
      <c r="M8" s="40"/>
      <c r="N8" s="40"/>
      <c r="O8" s="40"/>
    </row>
    <row r="9" spans="1:15" ht="15">
      <c r="A9" s="37"/>
      <c r="B9" s="37"/>
      <c r="C9" s="38"/>
      <c r="D9" s="37"/>
      <c r="E9" s="37"/>
      <c r="F9" s="39"/>
      <c r="G9" s="34"/>
      <c r="H9" s="35"/>
      <c r="I9" s="40"/>
      <c r="J9" s="40"/>
      <c r="K9" s="40"/>
      <c r="L9" s="40"/>
      <c r="M9" s="40"/>
      <c r="N9" s="39"/>
      <c r="O9" s="39"/>
    </row>
  </sheetData>
  <sheetProtection/>
  <mergeCells count="12">
    <mergeCell ref="A4:A5"/>
    <mergeCell ref="B4:B5"/>
    <mergeCell ref="C4:C5"/>
    <mergeCell ref="A3:L3"/>
    <mergeCell ref="A1:L1"/>
    <mergeCell ref="B2:L2"/>
    <mergeCell ref="M3:N3"/>
    <mergeCell ref="D4:D5"/>
    <mergeCell ref="E4:E5"/>
    <mergeCell ref="F4:O4"/>
    <mergeCell ref="F5:I5"/>
    <mergeCell ref="N5:O5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20" zoomScaleSheetLayoutView="120" zoomScalePageLayoutView="0" workbookViewId="0" topLeftCell="A1">
      <selection activeCell="F16" sqref="F16"/>
    </sheetView>
  </sheetViews>
  <sheetFormatPr defaultColWidth="9.140625" defaultRowHeight="15"/>
  <cols>
    <col min="2" max="2" width="12.421875" style="0" customWidth="1"/>
    <col min="3" max="3" width="15.8515625" style="0" customWidth="1"/>
    <col min="4" max="4" width="16.8515625" style="0" customWidth="1"/>
    <col min="5" max="5" width="15.8515625" style="0" customWidth="1"/>
    <col min="6" max="6" width="13.57421875" style="0" customWidth="1"/>
    <col min="7" max="7" width="17.00390625" style="0" customWidth="1"/>
  </cols>
  <sheetData>
    <row r="1" spans="1:8" ht="15">
      <c r="A1" s="318" t="s">
        <v>276</v>
      </c>
      <c r="B1" s="318"/>
      <c r="C1" s="318"/>
      <c r="D1" s="318"/>
      <c r="E1" s="318"/>
      <c r="F1" s="318"/>
      <c r="G1" s="318"/>
      <c r="H1" s="318"/>
    </row>
    <row r="2" spans="1:8" ht="15">
      <c r="A2" s="317" t="s">
        <v>285</v>
      </c>
      <c r="B2" s="317"/>
      <c r="C2" s="317"/>
      <c r="D2" s="317"/>
      <c r="E2" s="317"/>
      <c r="F2" s="317"/>
      <c r="G2" s="317"/>
      <c r="H2" s="31"/>
    </row>
    <row r="3" spans="1:8" ht="15">
      <c r="A3" s="31"/>
      <c r="B3" s="31"/>
      <c r="C3" s="31"/>
      <c r="D3" s="31"/>
      <c r="E3" s="31"/>
      <c r="F3" s="317" t="s">
        <v>79</v>
      </c>
      <c r="G3" s="317"/>
      <c r="H3" s="317"/>
    </row>
    <row r="4" spans="1:8" ht="15">
      <c r="A4" s="31"/>
      <c r="B4" s="31"/>
      <c r="C4" s="31"/>
      <c r="D4" s="31"/>
      <c r="E4" s="31"/>
      <c r="F4" s="31"/>
      <c r="G4" s="31"/>
      <c r="H4" s="31"/>
    </row>
    <row r="5" spans="1:8" ht="36">
      <c r="A5" s="22" t="s">
        <v>80</v>
      </c>
      <c r="B5" s="22" t="s">
        <v>131</v>
      </c>
      <c r="C5" s="22" t="s">
        <v>132</v>
      </c>
      <c r="D5" s="22" t="s">
        <v>85</v>
      </c>
      <c r="E5" s="308" t="s">
        <v>87</v>
      </c>
      <c r="F5" s="308"/>
      <c r="G5" s="308"/>
      <c r="H5" s="31"/>
    </row>
    <row r="6" spans="1:8" ht="15">
      <c r="A6" s="22"/>
      <c r="B6" s="22"/>
      <c r="C6" s="22"/>
      <c r="D6" s="22"/>
      <c r="E6" s="22" t="s">
        <v>133</v>
      </c>
      <c r="F6" s="22" t="s">
        <v>90</v>
      </c>
      <c r="G6" s="22" t="s">
        <v>8</v>
      </c>
      <c r="H6" s="31"/>
    </row>
    <row r="7" spans="1:8" ht="15">
      <c r="A7" s="42" t="s">
        <v>134</v>
      </c>
      <c r="B7" s="42" t="s">
        <v>135</v>
      </c>
      <c r="C7" s="43"/>
      <c r="D7" s="42" t="s">
        <v>136</v>
      </c>
      <c r="E7" s="42" t="s">
        <v>137</v>
      </c>
      <c r="F7" s="42" t="s">
        <v>138</v>
      </c>
      <c r="G7" s="42" t="s">
        <v>139</v>
      </c>
      <c r="H7" s="31"/>
    </row>
    <row r="8" spans="1:8" ht="15">
      <c r="A8" s="42">
        <v>1</v>
      </c>
      <c r="B8" s="22" t="s">
        <v>129</v>
      </c>
      <c r="C8" s="43">
        <v>1989</v>
      </c>
      <c r="D8" s="42">
        <v>97</v>
      </c>
      <c r="E8" s="42">
        <v>2790</v>
      </c>
      <c r="F8" s="42">
        <v>1131</v>
      </c>
      <c r="G8" s="42">
        <f>SUM(E8:F8)</f>
        <v>3921</v>
      </c>
      <c r="H8" s="31"/>
    </row>
    <row r="9" spans="1:8" ht="15">
      <c r="A9" s="42"/>
      <c r="B9" s="42"/>
      <c r="C9" s="43"/>
      <c r="D9" s="42"/>
      <c r="E9" s="42"/>
      <c r="F9" s="42"/>
      <c r="G9" s="42"/>
      <c r="H9" s="31"/>
    </row>
  </sheetData>
  <sheetProtection/>
  <mergeCells count="4">
    <mergeCell ref="E5:G5"/>
    <mergeCell ref="F3:H3"/>
    <mergeCell ref="A2:G2"/>
    <mergeCell ref="A1:H1"/>
  </mergeCells>
  <printOptions/>
  <pageMargins left="1.57480314960629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="110" zoomScaleSheetLayoutView="110" zoomScalePageLayoutView="0" workbookViewId="0" topLeftCell="A1">
      <selection activeCell="B10" sqref="B10"/>
    </sheetView>
  </sheetViews>
  <sheetFormatPr defaultColWidth="9.140625" defaultRowHeight="15"/>
  <cols>
    <col min="3" max="3" width="19.00390625" style="0" customWidth="1"/>
    <col min="4" max="4" width="15.8515625" style="0" customWidth="1"/>
    <col min="5" max="5" width="15.7109375" style="0" customWidth="1"/>
    <col min="6" max="6" width="17.28125" style="0" customWidth="1"/>
    <col min="7" max="7" width="18.00390625" style="0" customWidth="1"/>
  </cols>
  <sheetData>
    <row r="2" spans="2:7" ht="15">
      <c r="B2" s="321" t="s">
        <v>276</v>
      </c>
      <c r="C2" s="321"/>
      <c r="D2" s="321"/>
      <c r="E2" s="321"/>
      <c r="F2" s="321"/>
      <c r="G2" s="321"/>
    </row>
    <row r="3" spans="1:7" ht="15">
      <c r="A3" s="44"/>
      <c r="B3" s="44"/>
      <c r="C3" s="44"/>
      <c r="D3" s="44"/>
      <c r="E3" s="44"/>
      <c r="F3" s="44"/>
      <c r="G3" s="45" t="s">
        <v>151</v>
      </c>
    </row>
    <row r="4" spans="1:7" ht="15">
      <c r="A4" s="320" t="s">
        <v>286</v>
      </c>
      <c r="B4" s="320"/>
      <c r="C4" s="320"/>
      <c r="D4" s="320"/>
      <c r="E4" s="320"/>
      <c r="F4" s="320"/>
      <c r="G4" s="320"/>
    </row>
    <row r="5" spans="1:7" ht="15">
      <c r="A5" s="46" t="s">
        <v>140</v>
      </c>
      <c r="B5" s="47"/>
      <c r="C5" s="48"/>
      <c r="D5" s="48"/>
      <c r="E5" s="49"/>
      <c r="F5" s="49"/>
      <c r="G5" s="49"/>
    </row>
    <row r="6" spans="1:7" ht="15">
      <c r="A6" s="46"/>
      <c r="B6" s="47"/>
      <c r="C6" s="48"/>
      <c r="D6" s="48"/>
      <c r="E6" s="49"/>
      <c r="F6" s="49"/>
      <c r="G6" s="49"/>
    </row>
    <row r="7" spans="1:7" ht="25.5">
      <c r="A7" s="50" t="s">
        <v>141</v>
      </c>
      <c r="B7" s="50" t="s">
        <v>131</v>
      </c>
      <c r="C7" s="50" t="s">
        <v>142</v>
      </c>
      <c r="D7" s="51" t="s">
        <v>143</v>
      </c>
      <c r="E7" s="10" t="s">
        <v>113</v>
      </c>
      <c r="F7" s="10" t="s">
        <v>114</v>
      </c>
      <c r="G7" s="10" t="s">
        <v>144</v>
      </c>
    </row>
    <row r="8" spans="1:7" ht="15">
      <c r="A8" s="50"/>
      <c r="B8" s="50"/>
      <c r="C8" s="319" t="s">
        <v>108</v>
      </c>
      <c r="D8" s="319"/>
      <c r="E8" s="50" t="s">
        <v>145</v>
      </c>
      <c r="F8" s="50" t="s">
        <v>145</v>
      </c>
      <c r="G8" s="52"/>
    </row>
    <row r="9" spans="1:7" ht="15">
      <c r="A9" s="1" t="s">
        <v>91</v>
      </c>
      <c r="B9" s="1" t="s">
        <v>92</v>
      </c>
      <c r="C9" s="1" t="s">
        <v>93</v>
      </c>
      <c r="D9" s="1">
        <v>4</v>
      </c>
      <c r="E9" s="1">
        <v>5</v>
      </c>
      <c r="F9" s="1">
        <v>6</v>
      </c>
      <c r="G9" s="1" t="s">
        <v>153</v>
      </c>
    </row>
    <row r="10" spans="1:7" ht="38.25">
      <c r="A10" s="53">
        <v>1</v>
      </c>
      <c r="B10" s="54" t="s">
        <v>146</v>
      </c>
      <c r="C10" s="55">
        <v>160.92</v>
      </c>
      <c r="D10" s="55">
        <v>1465.2</v>
      </c>
      <c r="E10" s="56">
        <v>200</v>
      </c>
      <c r="F10" s="57">
        <v>0</v>
      </c>
      <c r="G10" s="58">
        <f>C10+D10+F10</f>
        <v>1626.1200000000001</v>
      </c>
    </row>
    <row r="11" spans="1:7" ht="15">
      <c r="A11" s="50"/>
      <c r="B11" s="50" t="s">
        <v>8</v>
      </c>
      <c r="C11" s="59">
        <v>160.92</v>
      </c>
      <c r="D11" s="55">
        <v>1465.2</v>
      </c>
      <c r="E11" s="59">
        <f>SUM(E10)</f>
        <v>200</v>
      </c>
      <c r="F11" s="59">
        <v>0</v>
      </c>
      <c r="G11" s="60">
        <f>C11+D11</f>
        <v>1626.1200000000001</v>
      </c>
    </row>
  </sheetData>
  <sheetProtection/>
  <mergeCells count="3">
    <mergeCell ref="C8:D8"/>
    <mergeCell ref="A4:G4"/>
    <mergeCell ref="B2:G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"/>
  <sheetViews>
    <sheetView view="pageBreakPreview" zoomScale="80" zoomScaleSheetLayoutView="80" zoomScalePageLayoutView="0" workbookViewId="0" topLeftCell="A1">
      <selection activeCell="B3" sqref="B3"/>
    </sheetView>
  </sheetViews>
  <sheetFormatPr defaultColWidth="9.140625" defaultRowHeight="15"/>
  <cols>
    <col min="6" max="6" width="9.140625" style="0" customWidth="1"/>
    <col min="9" max="9" width="7.421875" style="0" customWidth="1"/>
    <col min="16" max="16" width="8.7109375" style="0" customWidth="1"/>
    <col min="18" max="18" width="8.00390625" style="0" customWidth="1"/>
    <col min="19" max="19" width="9.140625" style="0" customWidth="1"/>
    <col min="23" max="23" width="12.7109375" style="0" customWidth="1"/>
  </cols>
  <sheetData>
    <row r="1" spans="1:23" ht="15">
      <c r="A1" s="322" t="s">
        <v>287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3" ht="102.75" customHeight="1">
      <c r="A2" s="61" t="s">
        <v>157</v>
      </c>
      <c r="B2" s="61" t="s">
        <v>158</v>
      </c>
      <c r="C2" s="61" t="s">
        <v>1</v>
      </c>
      <c r="D2" s="62" t="s">
        <v>2</v>
      </c>
      <c r="E2" s="61" t="s">
        <v>82</v>
      </c>
      <c r="F2" s="61" t="s">
        <v>159</v>
      </c>
      <c r="G2" s="61" t="s">
        <v>160</v>
      </c>
      <c r="H2" s="61" t="s">
        <v>161</v>
      </c>
      <c r="I2" s="61" t="s">
        <v>162</v>
      </c>
      <c r="J2" s="61" t="s">
        <v>163</v>
      </c>
      <c r="K2" s="61" t="s">
        <v>164</v>
      </c>
      <c r="L2" s="61" t="s">
        <v>165</v>
      </c>
      <c r="M2" s="61" t="s">
        <v>166</v>
      </c>
      <c r="N2" s="61" t="s">
        <v>167</v>
      </c>
      <c r="O2" s="61" t="s">
        <v>168</v>
      </c>
      <c r="P2" s="61" t="s">
        <v>169</v>
      </c>
      <c r="Q2" s="61" t="s">
        <v>170</v>
      </c>
      <c r="R2" s="61" t="s">
        <v>171</v>
      </c>
      <c r="S2" s="61" t="s">
        <v>172</v>
      </c>
      <c r="T2" s="61" t="s">
        <v>173</v>
      </c>
      <c r="U2" s="61" t="s">
        <v>174</v>
      </c>
      <c r="V2" s="61" t="s">
        <v>175</v>
      </c>
      <c r="W2" s="61" t="s">
        <v>176</v>
      </c>
    </row>
    <row r="3" spans="1:23" ht="75" customHeight="1">
      <c r="A3" s="21">
        <v>1</v>
      </c>
      <c r="B3" s="21" t="s">
        <v>129</v>
      </c>
      <c r="C3" s="63" t="s">
        <v>30</v>
      </c>
      <c r="D3" s="63" t="s">
        <v>48</v>
      </c>
      <c r="E3" s="26" t="s">
        <v>130</v>
      </c>
      <c r="F3" s="21">
        <v>0</v>
      </c>
      <c r="G3" s="64">
        <v>64</v>
      </c>
      <c r="H3" s="21">
        <v>0</v>
      </c>
      <c r="I3" s="21">
        <v>8.606</v>
      </c>
      <c r="J3" s="21">
        <v>110.245</v>
      </c>
      <c r="K3" s="21">
        <v>39.633</v>
      </c>
      <c r="L3" s="21">
        <v>756.096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46.986</v>
      </c>
      <c r="S3" s="21">
        <v>125.937</v>
      </c>
      <c r="T3" s="21">
        <v>0.006</v>
      </c>
      <c r="U3" s="21">
        <v>0</v>
      </c>
      <c r="V3" s="21">
        <v>151.426</v>
      </c>
      <c r="W3" s="64">
        <f>SUM(F3:V3)</f>
        <v>1302.935</v>
      </c>
    </row>
  </sheetData>
  <sheetProtection/>
  <mergeCells count="1">
    <mergeCell ref="A1:W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1">
      <pane ySplit="2" topLeftCell="A8" activePane="bottomLeft" state="frozen"/>
      <selection pane="topLeft" activeCell="A1" sqref="A1"/>
      <selection pane="bottomLeft" activeCell="B11" sqref="A1:W26"/>
    </sheetView>
  </sheetViews>
  <sheetFormatPr defaultColWidth="9.140625" defaultRowHeight="15"/>
  <cols>
    <col min="1" max="1" width="5.7109375" style="82" customWidth="1"/>
    <col min="2" max="2" width="22.57421875" style="18" customWidth="1"/>
    <col min="3" max="3" width="10.421875" style="18" customWidth="1"/>
    <col min="4" max="4" width="9.140625" style="18" customWidth="1"/>
    <col min="5" max="5" width="11.7109375" style="18" customWidth="1"/>
    <col min="6" max="6" width="6.140625" style="18" customWidth="1"/>
    <col min="7" max="7" width="8.421875" style="18" customWidth="1"/>
    <col min="8" max="8" width="5.57421875" style="18" customWidth="1"/>
    <col min="9" max="9" width="5.7109375" style="18" customWidth="1"/>
    <col min="10" max="10" width="7.140625" style="18" customWidth="1"/>
    <col min="11" max="11" width="8.140625" style="18" customWidth="1"/>
    <col min="12" max="12" width="8.8515625" style="18" customWidth="1"/>
    <col min="13" max="13" width="4.28125" style="18" customWidth="1"/>
    <col min="14" max="14" width="5.140625" style="18" customWidth="1"/>
    <col min="15" max="15" width="7.8515625" style="18" customWidth="1"/>
    <col min="16" max="16" width="6.7109375" style="18" customWidth="1"/>
    <col min="17" max="17" width="7.00390625" style="18" customWidth="1"/>
    <col min="18" max="18" width="6.7109375" style="18" customWidth="1"/>
    <col min="19" max="19" width="5.7109375" style="18" customWidth="1"/>
    <col min="20" max="20" width="6.8515625" style="18" customWidth="1"/>
    <col min="21" max="21" width="4.28125" style="18" customWidth="1"/>
    <col min="22" max="22" width="7.140625" style="18" customWidth="1"/>
    <col min="23" max="23" width="8.7109375" style="18" customWidth="1"/>
    <col min="24" max="16384" width="9.140625" style="41" customWidth="1"/>
  </cols>
  <sheetData>
    <row r="1" spans="1:23" ht="12">
      <c r="A1" s="323" t="s">
        <v>288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</row>
    <row r="2" spans="1:23" ht="96">
      <c r="A2" s="73" t="s">
        <v>157</v>
      </c>
      <c r="B2" s="66" t="s">
        <v>158</v>
      </c>
      <c r="C2" s="66" t="s">
        <v>1</v>
      </c>
      <c r="D2" s="67" t="s">
        <v>2</v>
      </c>
      <c r="E2" s="66" t="s">
        <v>82</v>
      </c>
      <c r="F2" s="66" t="s">
        <v>159</v>
      </c>
      <c r="G2" s="66" t="s">
        <v>160</v>
      </c>
      <c r="H2" s="66" t="s">
        <v>161</v>
      </c>
      <c r="I2" s="66" t="s">
        <v>162</v>
      </c>
      <c r="J2" s="66" t="s">
        <v>163</v>
      </c>
      <c r="K2" s="66" t="s">
        <v>164</v>
      </c>
      <c r="L2" s="66" t="s">
        <v>165</v>
      </c>
      <c r="M2" s="66" t="s">
        <v>166</v>
      </c>
      <c r="N2" s="66" t="s">
        <v>167</v>
      </c>
      <c r="O2" s="66" t="s">
        <v>168</v>
      </c>
      <c r="P2" s="66" t="s">
        <v>169</v>
      </c>
      <c r="Q2" s="66" t="s">
        <v>170</v>
      </c>
      <c r="R2" s="66" t="s">
        <v>171</v>
      </c>
      <c r="S2" s="66" t="s">
        <v>172</v>
      </c>
      <c r="T2" s="66" t="s">
        <v>173</v>
      </c>
      <c r="U2" s="66" t="s">
        <v>174</v>
      </c>
      <c r="V2" s="66" t="s">
        <v>245</v>
      </c>
      <c r="W2" s="66" t="s">
        <v>176</v>
      </c>
    </row>
    <row r="3" spans="1:26" s="76" customFormat="1" ht="39" customHeight="1">
      <c r="A3" s="74">
        <v>1</v>
      </c>
      <c r="B3" s="12" t="s">
        <v>18</v>
      </c>
      <c r="C3" s="12" t="s">
        <v>19</v>
      </c>
      <c r="D3" s="142" t="s">
        <v>20</v>
      </c>
      <c r="E3" s="123" t="s">
        <v>185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f>'Pvt.Sez Exports '!J7</f>
        <v>2082.96</v>
      </c>
      <c r="M3" s="68">
        <v>0</v>
      </c>
      <c r="N3" s="68">
        <v>0</v>
      </c>
      <c r="O3" s="68">
        <v>0</v>
      </c>
      <c r="P3" s="68">
        <v>0</v>
      </c>
      <c r="Q3" s="68">
        <v>0</v>
      </c>
      <c r="R3" s="68">
        <v>0</v>
      </c>
      <c r="S3" s="68">
        <v>0</v>
      </c>
      <c r="T3" s="68">
        <v>0</v>
      </c>
      <c r="U3" s="68">
        <v>0</v>
      </c>
      <c r="V3" s="68">
        <v>0</v>
      </c>
      <c r="W3" s="84">
        <f aca="true" t="shared" si="0" ref="W3:W23">SUM(F3:V3)</f>
        <v>2082.96</v>
      </c>
      <c r="X3" s="78"/>
      <c r="Y3" s="75"/>
      <c r="Z3" s="78"/>
    </row>
    <row r="4" spans="1:26" ht="39" customHeight="1">
      <c r="A4" s="74">
        <v>2</v>
      </c>
      <c r="B4" s="12" t="s">
        <v>22</v>
      </c>
      <c r="C4" s="12" t="s">
        <v>23</v>
      </c>
      <c r="D4" s="142" t="s">
        <v>24</v>
      </c>
      <c r="E4" s="123" t="s">
        <v>25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f>'Pvt.Sez Exports '!J8</f>
        <v>602.28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  <c r="W4" s="84">
        <f t="shared" si="0"/>
        <v>602.28</v>
      </c>
      <c r="X4" s="78"/>
      <c r="Y4" s="75"/>
      <c r="Z4" s="78"/>
    </row>
    <row r="5" spans="1:26" s="76" customFormat="1" ht="39" customHeight="1">
      <c r="A5" s="74">
        <v>3</v>
      </c>
      <c r="B5" s="12" t="s">
        <v>26</v>
      </c>
      <c r="C5" s="12" t="s">
        <v>27</v>
      </c>
      <c r="D5" s="142" t="s">
        <v>28</v>
      </c>
      <c r="E5" s="123" t="s">
        <v>29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84">
        <f t="shared" si="0"/>
        <v>0</v>
      </c>
      <c r="X5" s="79"/>
      <c r="Y5" s="75"/>
      <c r="Z5" s="79"/>
    </row>
    <row r="6" spans="1:26" s="18" customFormat="1" ht="39" customHeight="1">
      <c r="A6" s="74">
        <v>4</v>
      </c>
      <c r="B6" s="12" t="s">
        <v>31</v>
      </c>
      <c r="C6" s="12" t="s">
        <v>32</v>
      </c>
      <c r="D6" s="142" t="s">
        <v>20</v>
      </c>
      <c r="E6" s="123" t="s">
        <v>33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f>'Pvt.Sez Exports '!J10</f>
        <v>551.79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84">
        <f t="shared" si="0"/>
        <v>551.79</v>
      </c>
      <c r="X6" s="78"/>
      <c r="Y6" s="75"/>
      <c r="Z6" s="78"/>
    </row>
    <row r="7" spans="1:26" s="76" customFormat="1" ht="39" customHeight="1">
      <c r="A7" s="74">
        <v>5</v>
      </c>
      <c r="B7" s="12" t="s">
        <v>36</v>
      </c>
      <c r="C7" s="12" t="s">
        <v>37</v>
      </c>
      <c r="D7" s="142" t="s">
        <v>51</v>
      </c>
      <c r="E7" s="123" t="s">
        <v>16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f>'Pvt.Sez Exports '!J11</f>
        <v>644.69</v>
      </c>
      <c r="U7" s="68">
        <v>0</v>
      </c>
      <c r="V7" s="68">
        <v>0</v>
      </c>
      <c r="W7" s="84">
        <f t="shared" si="0"/>
        <v>644.69</v>
      </c>
      <c r="X7" s="78"/>
      <c r="Y7" s="75"/>
      <c r="Z7" s="78"/>
    </row>
    <row r="8" spans="1:26" s="76" customFormat="1" ht="39" customHeight="1">
      <c r="A8" s="74">
        <v>6</v>
      </c>
      <c r="B8" s="12" t="s">
        <v>38</v>
      </c>
      <c r="C8" s="12" t="s">
        <v>30</v>
      </c>
      <c r="D8" s="17" t="s">
        <v>5</v>
      </c>
      <c r="E8" s="123" t="s">
        <v>39</v>
      </c>
      <c r="F8" s="68">
        <v>0</v>
      </c>
      <c r="G8" s="68">
        <f>'Pvt.Sez Exports '!J12</f>
        <v>151.96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84">
        <f t="shared" si="0"/>
        <v>151.96</v>
      </c>
      <c r="X8" s="78"/>
      <c r="Y8" s="75"/>
      <c r="Z8" s="78"/>
    </row>
    <row r="9" spans="1:26" s="18" customFormat="1" ht="39" customHeight="1">
      <c r="A9" s="74">
        <v>7</v>
      </c>
      <c r="B9" s="12" t="s">
        <v>43</v>
      </c>
      <c r="C9" s="12" t="s">
        <v>44</v>
      </c>
      <c r="D9" s="142" t="s">
        <v>20</v>
      </c>
      <c r="E9" s="13" t="s">
        <v>45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f>'Pvt.Sez Exports '!J14</f>
        <v>780.16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84">
        <f t="shared" si="0"/>
        <v>780.16</v>
      </c>
      <c r="X9" s="79"/>
      <c r="Y9" s="75"/>
      <c r="Z9" s="79"/>
    </row>
    <row r="10" spans="1:26" s="76" customFormat="1" ht="39" customHeight="1">
      <c r="A10" s="74">
        <v>8</v>
      </c>
      <c r="B10" s="12" t="s">
        <v>49</v>
      </c>
      <c r="C10" s="12" t="s">
        <v>50</v>
      </c>
      <c r="D10" s="142" t="s">
        <v>51</v>
      </c>
      <c r="E10" s="123" t="s">
        <v>52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f>'Pvt.Sez Exports '!J16</f>
        <v>69.763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84">
        <f t="shared" si="0"/>
        <v>69.763</v>
      </c>
      <c r="X10" s="79"/>
      <c r="Y10" s="75"/>
      <c r="Z10" s="79"/>
    </row>
    <row r="11" spans="1:26" s="76" customFormat="1" ht="39" customHeight="1">
      <c r="A11" s="74">
        <v>9</v>
      </c>
      <c r="B11" s="12" t="s">
        <v>53</v>
      </c>
      <c r="C11" s="12" t="s">
        <v>42</v>
      </c>
      <c r="D11" s="142" t="s">
        <v>54</v>
      </c>
      <c r="E11" s="123" t="s">
        <v>55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f>'Pvt.Sez Exports '!J17</f>
        <v>2034.63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84">
        <f t="shared" si="0"/>
        <v>2034.63</v>
      </c>
      <c r="X11" s="78"/>
      <c r="Y11" s="75"/>
      <c r="Z11" s="78"/>
    </row>
    <row r="12" spans="1:26" s="76" customFormat="1" ht="39" customHeight="1">
      <c r="A12" s="74">
        <v>10</v>
      </c>
      <c r="B12" s="12" t="s">
        <v>62</v>
      </c>
      <c r="C12" s="12" t="s">
        <v>58</v>
      </c>
      <c r="D12" s="142" t="s">
        <v>63</v>
      </c>
      <c r="E12" s="123" t="s">
        <v>64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f>'Pvt.Sez Exports '!J18</f>
        <v>19.34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84">
        <f t="shared" si="0"/>
        <v>19.34</v>
      </c>
      <c r="X12" s="78"/>
      <c r="Y12" s="75"/>
      <c r="Z12" s="78"/>
    </row>
    <row r="13" spans="1:26" s="76" customFormat="1" ht="53.25" customHeight="1">
      <c r="A13" s="74">
        <v>11</v>
      </c>
      <c r="B13" s="12" t="s">
        <v>65</v>
      </c>
      <c r="C13" s="14" t="s">
        <v>66</v>
      </c>
      <c r="D13" s="142" t="s">
        <v>67</v>
      </c>
      <c r="E13" s="123" t="s">
        <v>68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f>'Pvt.Sez Exports '!J19</f>
        <v>0</v>
      </c>
      <c r="W13" s="84">
        <f t="shared" si="0"/>
        <v>0</v>
      </c>
      <c r="X13" s="77"/>
      <c r="Y13" s="75"/>
      <c r="Z13" s="77"/>
    </row>
    <row r="14" spans="1:26" s="76" customFormat="1" ht="39" customHeight="1">
      <c r="A14" s="74">
        <v>12</v>
      </c>
      <c r="B14" s="15" t="s">
        <v>254</v>
      </c>
      <c r="C14" s="15" t="s">
        <v>70</v>
      </c>
      <c r="D14" s="17" t="s">
        <v>71</v>
      </c>
      <c r="E14" s="17" t="s">
        <v>72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f>'Pvt.Sez Exports '!H20</f>
        <v>2.85</v>
      </c>
      <c r="T14" s="68">
        <v>0</v>
      </c>
      <c r="U14" s="68">
        <v>0</v>
      </c>
      <c r="V14" s="68">
        <v>504.26</v>
      </c>
      <c r="W14" s="84">
        <f t="shared" si="0"/>
        <v>507.11</v>
      </c>
      <c r="X14" s="79"/>
      <c r="Y14" s="75"/>
      <c r="Z14" s="79"/>
    </row>
    <row r="15" spans="1:26" s="18" customFormat="1" ht="39" customHeight="1">
      <c r="A15" s="74">
        <v>13</v>
      </c>
      <c r="B15" s="15" t="s">
        <v>243</v>
      </c>
      <c r="C15" s="15" t="s">
        <v>177</v>
      </c>
      <c r="D15" s="16" t="s">
        <v>20</v>
      </c>
      <c r="E15" s="17" t="s">
        <v>178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f>'Pvt.Sez Exports '!J27</f>
        <v>492.08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84">
        <f>SUM(L15:V15)</f>
        <v>492.08</v>
      </c>
      <c r="X15" s="78"/>
      <c r="Y15" s="75"/>
      <c r="Z15" s="78"/>
    </row>
    <row r="16" spans="1:26" s="76" customFormat="1" ht="39" customHeight="1">
      <c r="A16" s="74">
        <v>14</v>
      </c>
      <c r="B16" s="12" t="s">
        <v>73</v>
      </c>
      <c r="C16" s="12" t="s">
        <v>74</v>
      </c>
      <c r="D16" s="123" t="s">
        <v>40</v>
      </c>
      <c r="E16" s="123" t="s">
        <v>75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f>'Pvt.Sez Exports '!J21</f>
        <v>4.48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84">
        <f t="shared" si="0"/>
        <v>4.48</v>
      </c>
      <c r="X16" s="77"/>
      <c r="Y16" s="75"/>
      <c r="Z16" s="77"/>
    </row>
    <row r="17" spans="1:26" ht="39" customHeight="1">
      <c r="A17" s="74">
        <v>15</v>
      </c>
      <c r="B17" s="15" t="s">
        <v>76</v>
      </c>
      <c r="C17" s="15" t="s">
        <v>77</v>
      </c>
      <c r="D17" s="16" t="s">
        <v>69</v>
      </c>
      <c r="E17" s="17" t="s">
        <v>78</v>
      </c>
      <c r="F17" s="68">
        <f>'Pvt.Sez Exports '!J22</f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84">
        <f t="shared" si="0"/>
        <v>0</v>
      </c>
      <c r="X17" s="78"/>
      <c r="Y17" s="75"/>
      <c r="Z17" s="78"/>
    </row>
    <row r="18" spans="1:26" ht="39" customHeight="1">
      <c r="A18" s="74">
        <v>16</v>
      </c>
      <c r="B18" s="15" t="s">
        <v>154</v>
      </c>
      <c r="C18" s="70" t="s">
        <v>42</v>
      </c>
      <c r="D18" s="17" t="s">
        <v>5</v>
      </c>
      <c r="E18" s="68" t="s">
        <v>231</v>
      </c>
      <c r="F18" s="68">
        <v>0</v>
      </c>
      <c r="G18" s="68">
        <f>'Pvt.Sez Exports '!J23</f>
        <v>36.32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84">
        <f t="shared" si="0"/>
        <v>36.32</v>
      </c>
      <c r="X18" s="78"/>
      <c r="Y18" s="75"/>
      <c r="Z18" s="78"/>
    </row>
    <row r="19" spans="1:26" s="18" customFormat="1" ht="39" customHeight="1">
      <c r="A19" s="74">
        <v>17</v>
      </c>
      <c r="B19" s="12" t="s">
        <v>34</v>
      </c>
      <c r="C19" s="12" t="s">
        <v>35</v>
      </c>
      <c r="D19" s="17" t="s">
        <v>5</v>
      </c>
      <c r="E19" s="123" t="s">
        <v>15</v>
      </c>
      <c r="F19" s="68">
        <v>0</v>
      </c>
      <c r="G19" s="68">
        <f>'Pvt.Sez Exports '!J24</f>
        <v>14.72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84">
        <f t="shared" si="0"/>
        <v>14.72</v>
      </c>
      <c r="X19" s="77"/>
      <c r="Y19" s="75"/>
      <c r="Z19" s="77"/>
    </row>
    <row r="20" spans="1:26" s="18" customFormat="1" ht="39" customHeight="1">
      <c r="A20" s="74">
        <v>18</v>
      </c>
      <c r="B20" s="12" t="s">
        <v>57</v>
      </c>
      <c r="C20" s="12" t="s">
        <v>58</v>
      </c>
      <c r="D20" s="142" t="s">
        <v>40</v>
      </c>
      <c r="E20" s="123" t="s">
        <v>59</v>
      </c>
      <c r="F20" s="68">
        <v>0</v>
      </c>
      <c r="G20" s="68">
        <v>0</v>
      </c>
      <c r="H20" s="68">
        <v>0</v>
      </c>
      <c r="I20" s="68">
        <v>0</v>
      </c>
      <c r="J20" s="68">
        <f>'Pvt.Sez Exports '!J25</f>
        <v>222.68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84">
        <f t="shared" si="0"/>
        <v>222.68</v>
      </c>
      <c r="X20" s="78"/>
      <c r="Y20" s="75"/>
      <c r="Z20" s="78"/>
    </row>
    <row r="21" spans="1:26" ht="39" customHeight="1">
      <c r="A21" s="74">
        <v>19</v>
      </c>
      <c r="B21" s="12" t="s">
        <v>41</v>
      </c>
      <c r="C21" s="12" t="s">
        <v>30</v>
      </c>
      <c r="D21" s="142" t="s">
        <v>40</v>
      </c>
      <c r="E21" s="123" t="s">
        <v>184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21.34</v>
      </c>
      <c r="W21" s="84">
        <f t="shared" si="0"/>
        <v>21.34</v>
      </c>
      <c r="X21" s="78"/>
      <c r="Y21" s="75"/>
      <c r="Z21" s="78"/>
    </row>
    <row r="22" spans="1:26" s="18" customFormat="1" ht="39" customHeight="1">
      <c r="A22" s="74">
        <v>20</v>
      </c>
      <c r="B22" s="12" t="s">
        <v>46</v>
      </c>
      <c r="C22" s="12" t="s">
        <v>47</v>
      </c>
      <c r="D22" s="12" t="s">
        <v>40</v>
      </c>
      <c r="E22" s="146" t="s">
        <v>17</v>
      </c>
      <c r="F22" s="68">
        <v>0</v>
      </c>
      <c r="G22" s="68">
        <v>0</v>
      </c>
      <c r="H22" s="68">
        <v>0</v>
      </c>
      <c r="I22" s="68"/>
      <c r="J22" s="68">
        <v>221.97</v>
      </c>
      <c r="K22" s="68"/>
      <c r="L22" s="68">
        <v>166.4</v>
      </c>
      <c r="M22" s="68">
        <v>0</v>
      </c>
      <c r="N22" s="68">
        <v>0</v>
      </c>
      <c r="O22" s="68">
        <v>0</v>
      </c>
      <c r="P22" s="68">
        <v>22.14</v>
      </c>
      <c r="Q22" s="68">
        <v>66.08</v>
      </c>
      <c r="R22" s="68">
        <v>1.98</v>
      </c>
      <c r="S22" s="68">
        <v>26.56</v>
      </c>
      <c r="T22" s="68">
        <v>26.55</v>
      </c>
      <c r="U22" s="68">
        <v>0</v>
      </c>
      <c r="V22" s="68">
        <v>96.96</v>
      </c>
      <c r="W22" s="68">
        <f>SUM(F22:V22)</f>
        <v>628.64</v>
      </c>
      <c r="X22" s="159"/>
      <c r="Y22" s="19"/>
      <c r="Z22" s="159"/>
    </row>
    <row r="23" spans="1:26" s="18" customFormat="1" ht="39" customHeight="1">
      <c r="A23" s="74">
        <v>21</v>
      </c>
      <c r="B23" s="148" t="s">
        <v>179</v>
      </c>
      <c r="C23" s="146" t="s">
        <v>244</v>
      </c>
      <c r="D23" s="146" t="s">
        <v>40</v>
      </c>
      <c r="E23" s="146"/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140.94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2433.25</v>
      </c>
      <c r="W23" s="68">
        <f t="shared" si="0"/>
        <v>2574.19</v>
      </c>
      <c r="X23" s="159"/>
      <c r="Y23" s="19"/>
      <c r="Z23" s="159"/>
    </row>
    <row r="24" spans="1:26" s="18" customFormat="1" ht="28.5" customHeight="1">
      <c r="A24" s="74"/>
      <c r="B24" s="147" t="s">
        <v>268</v>
      </c>
      <c r="C24" s="146"/>
      <c r="D24" s="146"/>
      <c r="E24" s="146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159"/>
      <c r="Y24" s="19"/>
      <c r="Z24" s="159"/>
    </row>
    <row r="25" spans="1:26" s="18" customFormat="1" ht="39" customHeight="1">
      <c r="A25" s="74">
        <v>22</v>
      </c>
      <c r="B25" s="71" t="s">
        <v>147</v>
      </c>
      <c r="C25" s="71" t="s">
        <v>148</v>
      </c>
      <c r="D25" s="69" t="s">
        <v>14</v>
      </c>
      <c r="E25" s="17" t="s">
        <v>149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f>'Pvt.Sez Exports '!J29</f>
        <v>0</v>
      </c>
      <c r="S25" s="68">
        <v>0</v>
      </c>
      <c r="T25" s="68">
        <v>0</v>
      </c>
      <c r="U25" s="68">
        <v>0</v>
      </c>
      <c r="V25" s="68">
        <v>0</v>
      </c>
      <c r="W25" s="68">
        <f>SUM(F25:V25)</f>
        <v>0</v>
      </c>
      <c r="X25" s="160"/>
      <c r="Y25" s="19"/>
      <c r="Z25" s="160"/>
    </row>
    <row r="26" spans="1:26" s="81" customFormat="1" ht="39" customHeight="1">
      <c r="A26" s="85"/>
      <c r="B26" s="324" t="s">
        <v>8</v>
      </c>
      <c r="C26" s="324"/>
      <c r="D26" s="324"/>
      <c r="E26" s="324"/>
      <c r="F26" s="72">
        <f aca="true" t="shared" si="1" ref="F26:W26">SUM(F3:F23)</f>
        <v>0</v>
      </c>
      <c r="G26" s="72">
        <f t="shared" si="1"/>
        <v>203</v>
      </c>
      <c r="H26" s="72">
        <f t="shared" si="1"/>
        <v>0</v>
      </c>
      <c r="I26" s="72">
        <f t="shared" si="1"/>
        <v>0</v>
      </c>
      <c r="J26" s="72">
        <f t="shared" si="1"/>
        <v>444.65</v>
      </c>
      <c r="K26" s="72">
        <f t="shared" si="1"/>
        <v>0</v>
      </c>
      <c r="L26" s="72">
        <f t="shared" si="1"/>
        <v>4214.33</v>
      </c>
      <c r="M26" s="72">
        <f t="shared" si="1"/>
        <v>0</v>
      </c>
      <c r="N26" s="72">
        <f t="shared" si="1"/>
        <v>0</v>
      </c>
      <c r="O26" s="72">
        <f t="shared" si="1"/>
        <v>691.383</v>
      </c>
      <c r="P26" s="72">
        <f t="shared" si="1"/>
        <v>22.14</v>
      </c>
      <c r="Q26" s="72">
        <f t="shared" si="1"/>
        <v>2105.19</v>
      </c>
      <c r="R26" s="72">
        <f t="shared" si="1"/>
        <v>1.98</v>
      </c>
      <c r="S26" s="72">
        <f t="shared" si="1"/>
        <v>29.41</v>
      </c>
      <c r="T26" s="72">
        <f t="shared" si="1"/>
        <v>671.24</v>
      </c>
      <c r="U26" s="72">
        <f t="shared" si="1"/>
        <v>0</v>
      </c>
      <c r="V26" s="72">
        <f t="shared" si="1"/>
        <v>3055.81</v>
      </c>
      <c r="W26" s="86">
        <f t="shared" si="1"/>
        <v>11439.133</v>
      </c>
      <c r="X26" s="79"/>
      <c r="Y26" s="80"/>
      <c r="Z26" s="79"/>
    </row>
    <row r="27" spans="24:26" ht="12">
      <c r="X27" s="77"/>
      <c r="Y27" s="83"/>
      <c r="Z27" s="77"/>
    </row>
    <row r="28" ht="12">
      <c r="X28" s="83"/>
    </row>
  </sheetData>
  <sheetProtection/>
  <mergeCells count="2">
    <mergeCell ref="A1:W1"/>
    <mergeCell ref="B26:E26"/>
  </mergeCells>
  <printOptions/>
  <pageMargins left="0.2362204724409449" right="0.2362204724409449" top="0.7480314960629921" bottom="0.4724409448818898" header="0.31496062992125984" footer="0.31496062992125984"/>
  <pageSetup horizontalDpi="600" verticalDpi="600" orientation="landscape" paperSize="9" scale="73" r:id="rId3"/>
  <rowBreaks count="1" manualBreakCount="1">
    <brk id="14" max="2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0" zoomScaleSheetLayoutView="80" zoomScalePageLayoutView="0" workbookViewId="0" topLeftCell="A12">
      <selection activeCell="B16" sqref="B16"/>
    </sheetView>
  </sheetViews>
  <sheetFormatPr defaultColWidth="9.140625" defaultRowHeight="15"/>
  <cols>
    <col min="2" max="2" width="40.140625" style="2" customWidth="1"/>
    <col min="3" max="3" width="25.140625" style="6" customWidth="1"/>
    <col min="4" max="4" width="25.7109375" style="6" customWidth="1"/>
    <col min="5" max="5" width="33.00390625" style="6" customWidth="1"/>
    <col min="6" max="6" width="20.00390625" style="6" customWidth="1"/>
    <col min="7" max="8" width="33.7109375" style="0" customWidth="1"/>
  </cols>
  <sheetData>
    <row r="1" spans="1:6" ht="15.75">
      <c r="A1" s="65"/>
      <c r="B1" s="65"/>
      <c r="C1" s="65"/>
      <c r="D1" s="65"/>
      <c r="E1" s="325" t="s">
        <v>195</v>
      </c>
      <c r="F1" s="325"/>
    </row>
    <row r="2" spans="1:6" ht="68.25" customHeight="1">
      <c r="A2" s="326" t="s">
        <v>280</v>
      </c>
      <c r="B2" s="327"/>
      <c r="C2" s="327"/>
      <c r="D2" s="327"/>
      <c r="E2" s="327"/>
      <c r="F2" s="328"/>
    </row>
    <row r="3" spans="1:6" ht="15">
      <c r="A3" s="329" t="s">
        <v>196</v>
      </c>
      <c r="B3" s="329"/>
      <c r="C3" s="329"/>
      <c r="D3" s="329"/>
      <c r="E3" s="329"/>
      <c r="F3" s="329"/>
    </row>
    <row r="4" spans="1:6" ht="55.5" customHeight="1">
      <c r="A4" s="96" t="s">
        <v>197</v>
      </c>
      <c r="B4" s="87" t="s">
        <v>198</v>
      </c>
      <c r="C4" s="88" t="s">
        <v>199</v>
      </c>
      <c r="D4" s="88" t="s">
        <v>200</v>
      </c>
      <c r="E4" s="88" t="s">
        <v>201</v>
      </c>
      <c r="F4" s="89" t="s">
        <v>8</v>
      </c>
    </row>
    <row r="5" spans="1:10" ht="20.25" customHeight="1">
      <c r="A5" s="97">
        <v>1</v>
      </c>
      <c r="B5" s="90" t="s">
        <v>56</v>
      </c>
      <c r="C5" s="91">
        <f>'Sectorwise VSEZ'!F3</f>
        <v>0</v>
      </c>
      <c r="D5" s="91">
        <v>0</v>
      </c>
      <c r="E5" s="92">
        <f>'Sectorwise Pvt. Sez'!F26</f>
        <v>0</v>
      </c>
      <c r="F5" s="91">
        <f aca="true" t="shared" si="0" ref="F5:F21">SUM(C5:E5)</f>
        <v>0</v>
      </c>
      <c r="G5" s="3"/>
      <c r="H5" s="3"/>
      <c r="I5" s="3"/>
      <c r="J5" s="3"/>
    </row>
    <row r="6" spans="1:10" ht="32.25" customHeight="1">
      <c r="A6" s="97">
        <v>2</v>
      </c>
      <c r="B6" s="90" t="s">
        <v>202</v>
      </c>
      <c r="C6" s="91">
        <f>'Sectorwise VSEZ'!G3</f>
        <v>64</v>
      </c>
      <c r="D6" s="91">
        <v>0</v>
      </c>
      <c r="E6" s="93">
        <f>'Sectorwise Pvt. Sez'!G26</f>
        <v>203</v>
      </c>
      <c r="F6" s="91">
        <f t="shared" si="0"/>
        <v>267</v>
      </c>
      <c r="G6" s="3"/>
      <c r="H6" s="3"/>
      <c r="I6" s="3"/>
      <c r="J6" s="3"/>
    </row>
    <row r="7" spans="1:10" ht="34.5" customHeight="1">
      <c r="A7" s="97">
        <v>3</v>
      </c>
      <c r="B7" s="90" t="s">
        <v>203</v>
      </c>
      <c r="C7" s="91">
        <f>'Sectorwise VSEZ'!H3</f>
        <v>0</v>
      </c>
      <c r="D7" s="91">
        <v>0</v>
      </c>
      <c r="E7" s="92">
        <f>'Sectorwise Pvt. Sez'!H26</f>
        <v>0</v>
      </c>
      <c r="F7" s="91">
        <f t="shared" si="0"/>
        <v>0</v>
      </c>
      <c r="G7" s="3"/>
      <c r="H7" s="3"/>
      <c r="I7" s="3"/>
      <c r="J7" s="3"/>
    </row>
    <row r="8" spans="1:10" ht="24" customHeight="1">
      <c r="A8" s="97">
        <v>4</v>
      </c>
      <c r="B8" s="90" t="s">
        <v>204</v>
      </c>
      <c r="C8" s="91">
        <f>'Sectorwise VSEZ'!I3</f>
        <v>8.606</v>
      </c>
      <c r="D8" s="91">
        <v>0</v>
      </c>
      <c r="E8" s="92">
        <f>'Sectorwise Pvt. Sez'!I26</f>
        <v>0</v>
      </c>
      <c r="F8" s="91">
        <f t="shared" si="0"/>
        <v>8.606</v>
      </c>
      <c r="G8" s="3"/>
      <c r="H8" s="3"/>
      <c r="I8" s="3"/>
      <c r="J8" s="3"/>
    </row>
    <row r="9" spans="1:10" ht="23.25" customHeight="1">
      <c r="A9" s="97">
        <v>5</v>
      </c>
      <c r="B9" s="90" t="s">
        <v>205</v>
      </c>
      <c r="C9" s="91">
        <f>'Sectorwise VSEZ'!J3</f>
        <v>110.245</v>
      </c>
      <c r="D9" s="91">
        <v>0</v>
      </c>
      <c r="E9" s="92">
        <f>'Sectorwise Pvt. Sez'!J26</f>
        <v>444.65</v>
      </c>
      <c r="F9" s="91">
        <f t="shared" si="0"/>
        <v>554.895</v>
      </c>
      <c r="G9" s="3"/>
      <c r="H9" s="3"/>
      <c r="I9" s="3"/>
      <c r="J9" s="3"/>
    </row>
    <row r="10" spans="1:10" ht="23.25" customHeight="1">
      <c r="A10" s="97">
        <v>6</v>
      </c>
      <c r="B10" s="90" t="s">
        <v>206</v>
      </c>
      <c r="C10" s="91">
        <f>'Sectorwise VSEZ'!K3</f>
        <v>39.633</v>
      </c>
      <c r="D10" s="91">
        <v>0</v>
      </c>
      <c r="E10" s="92">
        <f>'Sectorwise Pvt. Sez'!K26</f>
        <v>0</v>
      </c>
      <c r="F10" s="91">
        <f t="shared" si="0"/>
        <v>39.633</v>
      </c>
      <c r="G10" s="3"/>
      <c r="H10" s="3"/>
      <c r="I10" s="3"/>
      <c r="J10" s="3"/>
    </row>
    <row r="11" spans="1:10" ht="64.5" customHeight="1">
      <c r="A11" s="97">
        <v>7</v>
      </c>
      <c r="B11" s="90" t="s">
        <v>207</v>
      </c>
      <c r="C11" s="91">
        <f>'Sectorwise VSEZ'!L3</f>
        <v>756.096</v>
      </c>
      <c r="D11" s="91">
        <v>0</v>
      </c>
      <c r="E11" s="94">
        <f>'Sectorwise Pvt. Sez'!L26</f>
        <v>4214.33</v>
      </c>
      <c r="F11" s="91">
        <f t="shared" si="0"/>
        <v>4970.4259999999995</v>
      </c>
      <c r="G11" s="3"/>
      <c r="H11" s="3"/>
      <c r="I11" s="3"/>
      <c r="J11" s="3"/>
    </row>
    <row r="12" spans="1:10" ht="15">
      <c r="A12" s="97">
        <v>8</v>
      </c>
      <c r="B12" s="90" t="s">
        <v>208</v>
      </c>
      <c r="C12" s="91">
        <f>'Sectorwise VSEZ'!M3</f>
        <v>0</v>
      </c>
      <c r="D12" s="91">
        <v>0</v>
      </c>
      <c r="E12" s="92">
        <f>'Sectorwise Pvt. Sez'!M26</f>
        <v>0</v>
      </c>
      <c r="F12" s="91">
        <f t="shared" si="0"/>
        <v>0</v>
      </c>
      <c r="G12" s="3"/>
      <c r="H12" s="3"/>
      <c r="I12" s="3"/>
      <c r="J12" s="3"/>
    </row>
    <row r="13" spans="1:10" ht="33" customHeight="1">
      <c r="A13" s="97">
        <v>9</v>
      </c>
      <c r="B13" s="90" t="s">
        <v>209</v>
      </c>
      <c r="C13" s="91">
        <f>'Sectorwise VSEZ'!N3</f>
        <v>0</v>
      </c>
      <c r="D13" s="91">
        <v>0</v>
      </c>
      <c r="E13" s="92">
        <f>'Sectorwise Pvt. Sez'!N26</f>
        <v>0</v>
      </c>
      <c r="F13" s="91">
        <f t="shared" si="0"/>
        <v>0</v>
      </c>
      <c r="G13" s="3"/>
      <c r="H13" s="3"/>
      <c r="I13" s="3"/>
      <c r="J13" s="3"/>
    </row>
    <row r="14" spans="1:10" ht="39.75" customHeight="1">
      <c r="A14" s="97">
        <v>10</v>
      </c>
      <c r="B14" s="90" t="s">
        <v>210</v>
      </c>
      <c r="C14" s="91">
        <f>'Sectorwise VSEZ'!O3</f>
        <v>0</v>
      </c>
      <c r="D14" s="91">
        <v>0</v>
      </c>
      <c r="E14" s="92">
        <f>'Sectorwise Pvt. Sez'!O26</f>
        <v>691.383</v>
      </c>
      <c r="F14" s="91">
        <f t="shared" si="0"/>
        <v>691.383</v>
      </c>
      <c r="G14" s="3"/>
      <c r="H14" s="3"/>
      <c r="I14" s="3"/>
      <c r="J14" s="3"/>
    </row>
    <row r="15" spans="1:10" ht="39.75" customHeight="1">
      <c r="A15" s="97">
        <v>11</v>
      </c>
      <c r="B15" s="90" t="s">
        <v>169</v>
      </c>
      <c r="C15" s="91">
        <f>'Sectorwise VSEZ'!P3</f>
        <v>0</v>
      </c>
      <c r="D15" s="91"/>
      <c r="E15" s="92">
        <f>'Sectorwise Pvt. Sez'!P26</f>
        <v>22.14</v>
      </c>
      <c r="F15" s="91">
        <f t="shared" si="0"/>
        <v>22.14</v>
      </c>
      <c r="G15" s="3"/>
      <c r="H15" s="3"/>
      <c r="I15" s="3"/>
      <c r="J15" s="3"/>
    </row>
    <row r="16" spans="1:10" ht="32.25" customHeight="1">
      <c r="A16" s="97">
        <v>12</v>
      </c>
      <c r="B16" s="90" t="s">
        <v>211</v>
      </c>
      <c r="C16" s="91">
        <f>'Sectorwise VSEZ'!Q3</f>
        <v>0</v>
      </c>
      <c r="D16" s="91">
        <v>0</v>
      </c>
      <c r="E16" s="92">
        <f>'Sectorwise Pvt. Sez'!Q26</f>
        <v>2105.19</v>
      </c>
      <c r="F16" s="91">
        <f t="shared" si="0"/>
        <v>2105.19</v>
      </c>
      <c r="G16" s="3"/>
      <c r="H16" s="3"/>
      <c r="I16" s="3"/>
      <c r="J16" s="3"/>
    </row>
    <row r="17" spans="1:10" ht="33" customHeight="1">
      <c r="A17" s="97">
        <v>13</v>
      </c>
      <c r="B17" s="90" t="s">
        <v>212</v>
      </c>
      <c r="C17" s="91">
        <f>'Sectorwise VSEZ'!R3</f>
        <v>46.986</v>
      </c>
      <c r="D17" s="91">
        <v>0</v>
      </c>
      <c r="E17" s="92">
        <f>'Sectorwise Pvt. Sez'!R26</f>
        <v>1.98</v>
      </c>
      <c r="F17" s="91">
        <f t="shared" si="0"/>
        <v>48.965999999999994</v>
      </c>
      <c r="G17" s="3"/>
      <c r="H17" s="3"/>
      <c r="I17" s="3"/>
      <c r="J17" s="3"/>
    </row>
    <row r="18" spans="1:10" ht="28.5" customHeight="1">
      <c r="A18" s="97">
        <v>14</v>
      </c>
      <c r="B18" s="90" t="s">
        <v>213</v>
      </c>
      <c r="C18" s="91">
        <f>'Sectorwise VSEZ'!S3</f>
        <v>125.937</v>
      </c>
      <c r="D18" s="91">
        <v>0</v>
      </c>
      <c r="E18" s="92">
        <f>'Sectorwise Pvt. Sez'!S26</f>
        <v>29.41</v>
      </c>
      <c r="F18" s="91">
        <f t="shared" si="0"/>
        <v>155.347</v>
      </c>
      <c r="G18" s="3"/>
      <c r="H18" s="3"/>
      <c r="I18" s="3"/>
      <c r="J18" s="3"/>
    </row>
    <row r="19" spans="1:10" ht="33" customHeight="1">
      <c r="A19" s="97">
        <v>15</v>
      </c>
      <c r="B19" s="90" t="s">
        <v>214</v>
      </c>
      <c r="C19" s="91">
        <f>'Sectorwise VSEZ'!T3</f>
        <v>0.006</v>
      </c>
      <c r="D19" s="91">
        <v>0</v>
      </c>
      <c r="E19" s="92">
        <f>'Sectorwise Pvt. Sez'!T26</f>
        <v>671.24</v>
      </c>
      <c r="F19" s="91">
        <f t="shared" si="0"/>
        <v>671.246</v>
      </c>
      <c r="G19" s="3"/>
      <c r="H19" s="3"/>
      <c r="I19" s="3"/>
      <c r="J19" s="3"/>
    </row>
    <row r="20" spans="1:10" ht="33" customHeight="1">
      <c r="A20" s="97">
        <v>16</v>
      </c>
      <c r="B20" s="90" t="s">
        <v>215</v>
      </c>
      <c r="C20" s="91">
        <f>'Sectorwise VSEZ'!U3</f>
        <v>0</v>
      </c>
      <c r="D20" s="91">
        <v>0</v>
      </c>
      <c r="E20" s="92">
        <f>'Sectorwise Pvt. Sez'!U26</f>
        <v>0</v>
      </c>
      <c r="F20" s="91">
        <f t="shared" si="0"/>
        <v>0</v>
      </c>
      <c r="G20" s="3"/>
      <c r="H20" s="3"/>
      <c r="I20" s="3"/>
      <c r="J20" s="3"/>
    </row>
    <row r="21" spans="1:10" ht="28.5" customHeight="1">
      <c r="A21" s="97">
        <v>17</v>
      </c>
      <c r="B21" s="90" t="s">
        <v>216</v>
      </c>
      <c r="C21" s="91">
        <f>'Sectorwise VSEZ'!V3</f>
        <v>151.426</v>
      </c>
      <c r="D21" s="91">
        <v>0</v>
      </c>
      <c r="E21" s="92">
        <f>'Sectorwise Pvt. Sez'!V26</f>
        <v>3055.81</v>
      </c>
      <c r="F21" s="91">
        <f t="shared" si="0"/>
        <v>3207.236</v>
      </c>
      <c r="G21" s="3"/>
      <c r="H21" s="3"/>
      <c r="I21" s="3"/>
      <c r="J21" s="3"/>
    </row>
    <row r="22" spans="1:10" ht="28.5" customHeight="1">
      <c r="A22" s="97"/>
      <c r="B22" s="95" t="s">
        <v>8</v>
      </c>
      <c r="C22" s="91">
        <f>SUM(C5:C21)</f>
        <v>1302.935</v>
      </c>
      <c r="D22" s="91">
        <f>SUM(D5:D21)</f>
        <v>0</v>
      </c>
      <c r="E22" s="92">
        <f>SUM(E5:E21)</f>
        <v>11439.132999999998</v>
      </c>
      <c r="F22" s="91">
        <f>SUM(C22:E22)</f>
        <v>12742.067999999997</v>
      </c>
      <c r="G22" s="3"/>
      <c r="H22" s="3"/>
      <c r="I22" s="3"/>
      <c r="J22" s="3"/>
    </row>
  </sheetData>
  <sheetProtection/>
  <mergeCells count="3">
    <mergeCell ref="E1:F1"/>
    <mergeCell ref="A2:F2"/>
    <mergeCell ref="A3:F3"/>
  </mergeCells>
  <printOptions/>
  <pageMargins left="0.7086614173228347" right="0.7086614173228347" top="0.35433070866141736" bottom="0.3149606299212598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Murthy</dc:creator>
  <cp:keywords/>
  <dc:description/>
  <cp:lastModifiedBy>LDC RK</cp:lastModifiedBy>
  <cp:lastPrinted>2018-07-19T05:17:03Z</cp:lastPrinted>
  <dcterms:created xsi:type="dcterms:W3CDTF">2012-07-13T06:56:25Z</dcterms:created>
  <dcterms:modified xsi:type="dcterms:W3CDTF">2020-07-13T09:34:44Z</dcterms:modified>
  <cp:category/>
  <cp:version/>
  <cp:contentType/>
  <cp:contentStatus/>
</cp:coreProperties>
</file>